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+xml"/>
  <Override PartName="/xl/charts/chartEx1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Ex2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3/Capitoli pronti/"/>
    </mc:Choice>
  </mc:AlternateContent>
  <xr:revisionPtr revIDLastSave="191" documentId="11_093A5F47A7903DD49416B997A0A2DE37F2C3251F" xr6:coauthVersionLast="47" xr6:coauthVersionMax="47" xr10:uidLastSave="{41061091-92E0-4D83-B082-430A20AFA0C7}"/>
  <bookViews>
    <workbookView xWindow="-110" yWindow="-110" windowWidth="19420" windowHeight="10560" tabRatio="906" xr2:uid="{00000000-000D-0000-FFFF-FFFF00000000}"/>
  </bookViews>
  <sheets>
    <sheet name="t1" sheetId="1" r:id="rId1"/>
    <sheet name="t2" sheetId="69" r:id="rId2"/>
    <sheet name="t3" sheetId="71" r:id="rId3"/>
    <sheet name="t4" sheetId="72" r:id="rId4"/>
    <sheet name="t5" sheetId="99" r:id="rId5"/>
    <sheet name="t6" sheetId="74" r:id="rId6"/>
    <sheet name="f1" sheetId="70" r:id="rId7"/>
    <sheet name="t7" sheetId="75" r:id="rId8"/>
    <sheet name="f2" sheetId="76" r:id="rId9"/>
    <sheet name="f3" sheetId="77" r:id="rId10"/>
    <sheet name="t8" sheetId="78" r:id="rId11"/>
    <sheet name="f4" sheetId="79" r:id="rId12"/>
    <sheet name="f5" sheetId="80" r:id="rId13"/>
    <sheet name="f6" sheetId="81" r:id="rId14"/>
    <sheet name="t9" sheetId="84" r:id="rId15"/>
    <sheet name="f7" sheetId="85" r:id="rId16"/>
    <sheet name="f8" sheetId="103" r:id="rId17"/>
    <sheet name="t10" sheetId="86" r:id="rId18"/>
    <sheet name="t11" sheetId="87" r:id="rId19"/>
    <sheet name="t12" sheetId="104" r:id="rId20"/>
    <sheet name="13" sheetId="91" r:id="rId21"/>
    <sheet name="f9" sheetId="92" r:id="rId22"/>
    <sheet name="f10" sheetId="93" r:id="rId23"/>
    <sheet name="t14" sheetId="94" r:id="rId24"/>
    <sheet name="t15" sheetId="95" r:id="rId25"/>
    <sheet name="t16" sheetId="96" r:id="rId26"/>
    <sheet name="f11" sheetId="98" r:id="rId27"/>
    <sheet name="t17" sheetId="97" r:id="rId28"/>
    <sheet name="t18" sheetId="88" r:id="rId29"/>
  </sheets>
  <externalReferences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_05_Agropirateria" localSheetId="16">#REF!</definedName>
    <definedName name="_05_Agropirateria" localSheetId="19">#REF!</definedName>
    <definedName name="_05_Agropirateria">#REF!</definedName>
    <definedName name="_1_05_Agropirateria" localSheetId="16">#REF!</definedName>
    <definedName name="_1_05_Agropirateria">#REF!</definedName>
    <definedName name="_2011" localSheetId="16" hidden="1">#REF!</definedName>
    <definedName name="_2011" hidden="1">#REF!</definedName>
    <definedName name="_FREQ_" localSheetId="16">#REF!</definedName>
    <definedName name="_FREQ_">#REF!</definedName>
    <definedName name="_Key1" localSheetId="16" hidden="1">#REF!</definedName>
    <definedName name="_Key1" hidden="1">#REF!</definedName>
    <definedName name="_Order1" hidden="1">255</definedName>
    <definedName name="_PG90" localSheetId="16">#REF!</definedName>
    <definedName name="_PG90" localSheetId="19">#REF!</definedName>
    <definedName name="_PG90">#REF!</definedName>
    <definedName name="_PM91" localSheetId="16">#REF!</definedName>
    <definedName name="_PM91">#REF!</definedName>
    <definedName name="_Regression_Int" hidden="1">1</definedName>
    <definedName name="_Sort" localSheetId="8" hidden="1">#REF!</definedName>
    <definedName name="_Sort" localSheetId="9" hidden="1">#REF!</definedName>
    <definedName name="_Sort" localSheetId="11" hidden="1">#REF!</definedName>
    <definedName name="_Sort" localSheetId="12" hidden="1">#REF!</definedName>
    <definedName name="_Sort" localSheetId="13" hidden="1">#REF!</definedName>
    <definedName name="_Sort" localSheetId="16" hidden="1">#REF!</definedName>
    <definedName name="_Sort" localSheetId="19" hidden="1">#REF!</definedName>
    <definedName name="_Sort" localSheetId="7" hidden="1">#REF!</definedName>
    <definedName name="_Sort" localSheetId="10" hidden="1">#REF!</definedName>
    <definedName name="_Sort" hidden="1">#REF!</definedName>
    <definedName name="_TYPE_" localSheetId="16">#REF!</definedName>
    <definedName name="_TYPE_">#REF!</definedName>
    <definedName name="_xlchart.v2.0" hidden="1">'f8'!$A$7</definedName>
    <definedName name="_xlchart.v2.1" hidden="1">'f8'!$B$6:$J$6</definedName>
    <definedName name="_xlchart.v2.2" hidden="1">'f8'!$B$7:$J$7</definedName>
    <definedName name="_xlchart.v2.3" hidden="1">'f8'!$A$12</definedName>
    <definedName name="_xlchart.v2.4" hidden="1">'f8'!$B$11:$J$11</definedName>
    <definedName name="_xlchart.v2.5" hidden="1">'f8'!$B$12:$J$12</definedName>
    <definedName name="a" localSheetId="8">#REF!</definedName>
    <definedName name="a" localSheetId="9">#REF!</definedName>
    <definedName name="a" localSheetId="11">#REF!</definedName>
    <definedName name="a" localSheetId="12">#REF!</definedName>
    <definedName name="a" localSheetId="13">#REF!</definedName>
    <definedName name="a" localSheetId="7">#REF!</definedName>
    <definedName name="a" localSheetId="10">#REF!</definedName>
    <definedName name="a">[1]Sheet1!$C$30</definedName>
    <definedName name="ACQUISTI_VALORE_EURO" localSheetId="16">#REF!</definedName>
    <definedName name="ACQUISTI_VALORE_EURO" localSheetId="19">#REF!</definedName>
    <definedName name="ACQUISTI_VALORE_EURO">#REF!</definedName>
    <definedName name="ACQUISTI_VOLUME" localSheetId="16">#REF!</definedName>
    <definedName name="ACQUISTI_VOLUME">#REF!</definedName>
    <definedName name="ACQUISTI_VOLUME_NO_CONV" localSheetId="16">#REF!</definedName>
    <definedName name="ACQUISTI_VOLUME_NO_CONV">#REF!</definedName>
    <definedName name="Anno" localSheetId="8">#REF!</definedName>
    <definedName name="Anno" localSheetId="9">#REF!</definedName>
    <definedName name="Anno" localSheetId="11">#REF!</definedName>
    <definedName name="Anno" localSheetId="12">#REF!</definedName>
    <definedName name="Anno" localSheetId="13">#REF!</definedName>
    <definedName name="Anno" localSheetId="7">#REF!</definedName>
    <definedName name="Anno" localSheetId="10">#REF!</definedName>
    <definedName name="Anno">'[2]1.01.1'!$C$3</definedName>
    <definedName name="_xlnm.Print_Area" localSheetId="16">#REF!</definedName>
    <definedName name="_xlnm.Print_Area" localSheetId="0">'t1'!$A$1:$O$42</definedName>
    <definedName name="_xlnm.Print_Area" localSheetId="19">#REF!</definedName>
    <definedName name="_xlnm.Print_Area" localSheetId="7">'t7'!$A$1:$G$16</definedName>
    <definedName name="_xlnm.Print_Area">#REF!</definedName>
    <definedName name="Area_stampa_MI" localSheetId="8">#REF!</definedName>
    <definedName name="Area_stampa_MI" localSheetId="9">#REF!</definedName>
    <definedName name="Area_stampa_MI" localSheetId="11">#REF!</definedName>
    <definedName name="Area_stampa_MI" localSheetId="12">#REF!</definedName>
    <definedName name="Area_stampa_MI" localSheetId="13">#REF!</definedName>
    <definedName name="Area_stampa_MI" localSheetId="16">#REF!</definedName>
    <definedName name="Area_stampa_MI" localSheetId="7">#REF!</definedName>
    <definedName name="Area_stampa_MI" localSheetId="10">#REF!</definedName>
    <definedName name="Area_stampa_MI">#REF!</definedName>
    <definedName name="ARG_RSU_TAV" localSheetId="16">#REF!</definedName>
    <definedName name="ARG_RSU_TAV">#REF!</definedName>
    <definedName name="ASSOLUTI" localSheetId="8">#REF!</definedName>
    <definedName name="ASSOLUTI" localSheetId="9">#REF!</definedName>
    <definedName name="ASSOLUTI" localSheetId="11">#REF!</definedName>
    <definedName name="ASSOLUTI" localSheetId="12">#REF!</definedName>
    <definedName name="ASSOLUTI" localSheetId="13">#REF!</definedName>
    <definedName name="ASSOLUTI" localSheetId="16">#REF!</definedName>
    <definedName name="ASSOLUTI" localSheetId="7">#REF!</definedName>
    <definedName name="ASSOLUTI" localSheetId="10">#REF!</definedName>
    <definedName name="ASSOLUTI">#REF!</definedName>
    <definedName name="ATTI_ACQ" localSheetId="16">#REF!</definedName>
    <definedName name="ATTI_ACQ">#REF!</definedName>
    <definedName name="_xlnm.Auto_Open" localSheetId="16">#REF!</definedName>
    <definedName name="_xlnm.Auto_Open">#REF!</definedName>
    <definedName name="b" localSheetId="16">#REF!</definedName>
    <definedName name="b">#REF!</definedName>
    <definedName name="BRA_RSU_TAR" localSheetId="16">#REF!</definedName>
    <definedName name="BRA_RSU_TAR">#REF!</definedName>
    <definedName name="BRA_WSU_TAR" localSheetId="16">#REF!</definedName>
    <definedName name="BRA_WSU_TAR">#REF!</definedName>
    <definedName name="BSE" localSheetId="16">#REF!</definedName>
    <definedName name="BSE">#REF!</definedName>
    <definedName name="CAN_RSU_TAV" localSheetId="16">#REF!</definedName>
    <definedName name="CAN_RSU_TAV">#REF!</definedName>
    <definedName name="CAN_WSU_TAV" localSheetId="16">#REF!</definedName>
    <definedName name="CAN_WSU_TAV">#REF!</definedName>
    <definedName name="CHN_RSU_TAV..IQS" localSheetId="16">#REF!</definedName>
    <definedName name="CHN_RSU_TAV..IQS">#REF!</definedName>
    <definedName name="CHN_RSU_TAV..OQS" localSheetId="16">#REF!</definedName>
    <definedName name="CHN_RSU_TAV..OQS">#REF!</definedName>
    <definedName name="CHN_SU_IM..QT" localSheetId="16">#REF!</definedName>
    <definedName name="CHN_SU_IM..QT">#REF!</definedName>
    <definedName name="CHN_WSU_TAV..IQS" localSheetId="16">#REF!</definedName>
    <definedName name="CHN_WSU_TAV..IQS">#REF!</definedName>
    <definedName name="ciao" localSheetId="16">#REF!</definedName>
    <definedName name="ciao">#REF!</definedName>
    <definedName name="CODP" localSheetId="16">#REF!</definedName>
    <definedName name="CODP">#REF!</definedName>
    <definedName name="CODPER" localSheetId="16">#REF!</definedName>
    <definedName name="CODPER">#REF!</definedName>
    <definedName name="com" localSheetId="16">#REF!</definedName>
    <definedName name="com">#REF!</definedName>
    <definedName name="confr.azi.cens" localSheetId="8">#REF!</definedName>
    <definedName name="confr.azi.cens" localSheetId="9">#REF!</definedName>
    <definedName name="confr.azi.cens" localSheetId="11">#REF!</definedName>
    <definedName name="confr.azi.cens" localSheetId="12">#REF!</definedName>
    <definedName name="confr.azi.cens" localSheetId="13">#REF!</definedName>
    <definedName name="confr.azi.cens" localSheetId="16">[3]confronti!#REF!</definedName>
    <definedName name="confr.azi.cens" localSheetId="19">[3]confronti!#REF!</definedName>
    <definedName name="confr.azi.cens" localSheetId="7">#REF!</definedName>
    <definedName name="confr.azi.cens" localSheetId="10">#REF!</definedName>
    <definedName name="confr.azi.cens">[3]confronti!#REF!</definedName>
    <definedName name="confr.ric.prev.94" localSheetId="8">#REF!</definedName>
    <definedName name="confr.ric.prev.94" localSheetId="9">#REF!</definedName>
    <definedName name="confr.ric.prev.94" localSheetId="11">#REF!</definedName>
    <definedName name="confr.ric.prev.94" localSheetId="12">#REF!</definedName>
    <definedName name="confr.ric.prev.94" localSheetId="13">#REF!</definedName>
    <definedName name="confr.ric.prev.94" localSheetId="16">[3]confronti!#REF!</definedName>
    <definedName name="confr.ric.prev.94" localSheetId="19">[3]confronti!#REF!</definedName>
    <definedName name="confr.ric.prev.94" localSheetId="7">#REF!</definedName>
    <definedName name="confr.ric.prev.94" localSheetId="10">#REF!</definedName>
    <definedName name="confr.ric.prev.94">[3]confronti!#REF!</definedName>
    <definedName name="confr.sup.uba" localSheetId="8">#REF!</definedName>
    <definedName name="confr.sup.uba" localSheetId="9">#REF!</definedName>
    <definedName name="confr.sup.uba" localSheetId="11">#REF!</definedName>
    <definedName name="confr.sup.uba" localSheetId="12">#REF!</definedName>
    <definedName name="confr.sup.uba" localSheetId="13">#REF!</definedName>
    <definedName name="confr.sup.uba" localSheetId="7">#REF!</definedName>
    <definedName name="confr.sup.uba" localSheetId="10">#REF!</definedName>
    <definedName name="confr.sup.uba">[4]confronti!$A$1:$K$35</definedName>
    <definedName name="CRF_CountryName" localSheetId="8">#REF!</definedName>
    <definedName name="CRF_CountryName" localSheetId="9">#REF!</definedName>
    <definedName name="CRF_CountryName" localSheetId="11">#REF!</definedName>
    <definedName name="CRF_CountryName" localSheetId="12">#REF!</definedName>
    <definedName name="CRF_CountryName" localSheetId="13">#REF!</definedName>
    <definedName name="CRF_CountryName" localSheetId="7">#REF!</definedName>
    <definedName name="CRF_CountryName" localSheetId="10">#REF!</definedName>
    <definedName name="CRF_CountryName">[5]Sheet1!$C$4</definedName>
    <definedName name="CRF_InventoryYear" localSheetId="8">#REF!</definedName>
    <definedName name="CRF_InventoryYear" localSheetId="9">#REF!</definedName>
    <definedName name="CRF_InventoryYear" localSheetId="11">#REF!</definedName>
    <definedName name="CRF_InventoryYear" localSheetId="12">#REF!</definedName>
    <definedName name="CRF_InventoryYear" localSheetId="13">#REF!</definedName>
    <definedName name="CRF_InventoryYear" localSheetId="7">#REF!</definedName>
    <definedName name="CRF_InventoryYear" localSheetId="10">#REF!</definedName>
    <definedName name="CRF_InventoryYear">[5]Sheet1!$C$6</definedName>
    <definedName name="CRF_Submission" localSheetId="8">#REF!</definedName>
    <definedName name="CRF_Submission" localSheetId="9">#REF!</definedName>
    <definedName name="CRF_Submission" localSheetId="11">#REF!</definedName>
    <definedName name="CRF_Submission" localSheetId="12">#REF!</definedName>
    <definedName name="CRF_Submission" localSheetId="13">#REF!</definedName>
    <definedName name="CRF_Submission" localSheetId="7">#REF!</definedName>
    <definedName name="CRF_Submission" localSheetId="10">#REF!</definedName>
    <definedName name="CRF_Submission">[5]Sheet1!$C$30</definedName>
    <definedName name="CRF_Summary2_Dyn10" localSheetId="8">#REF!</definedName>
    <definedName name="CRF_Summary2_Dyn10" localSheetId="9">#REF!</definedName>
    <definedName name="CRF_Summary2_Dyn10" localSheetId="11">#REF!</definedName>
    <definedName name="CRF_Summary2_Dyn10" localSheetId="12">#REF!</definedName>
    <definedName name="CRF_Summary2_Dyn10" localSheetId="13">#REF!</definedName>
    <definedName name="CRF_Summary2_Dyn10" localSheetId="16">#REF!</definedName>
    <definedName name="CRF_Summary2_Dyn10" localSheetId="19">#REF!</definedName>
    <definedName name="CRF_Summary2_Dyn10" localSheetId="7">#REF!</definedName>
    <definedName name="CRF_Summary2_Dyn10" localSheetId="10">#REF!</definedName>
    <definedName name="CRF_Summary2_Dyn10">#REF!</definedName>
    <definedName name="CRF_Summary2_Dyn11" localSheetId="8">#REF!</definedName>
    <definedName name="CRF_Summary2_Dyn11" localSheetId="9">#REF!</definedName>
    <definedName name="CRF_Summary2_Dyn11" localSheetId="11">#REF!</definedName>
    <definedName name="CRF_Summary2_Dyn11" localSheetId="12">#REF!</definedName>
    <definedName name="CRF_Summary2_Dyn11" localSheetId="13">#REF!</definedName>
    <definedName name="CRF_Summary2_Dyn11" localSheetId="16">#REF!</definedName>
    <definedName name="CRF_Summary2_Dyn11" localSheetId="7">#REF!</definedName>
    <definedName name="CRF_Summary2_Dyn11" localSheetId="10">#REF!</definedName>
    <definedName name="CRF_Summary2_Dyn11">#REF!</definedName>
    <definedName name="CRF_Summary2_Dyn12" localSheetId="8">#REF!</definedName>
    <definedName name="CRF_Summary2_Dyn12" localSheetId="9">#REF!</definedName>
    <definedName name="CRF_Summary2_Dyn12" localSheetId="11">#REF!</definedName>
    <definedName name="CRF_Summary2_Dyn12" localSheetId="12">#REF!</definedName>
    <definedName name="CRF_Summary2_Dyn12" localSheetId="13">#REF!</definedName>
    <definedName name="CRF_Summary2_Dyn12" localSheetId="16">#REF!</definedName>
    <definedName name="CRF_Summary2_Dyn12" localSheetId="7">#REF!</definedName>
    <definedName name="CRF_Summary2_Dyn12" localSheetId="10">#REF!</definedName>
    <definedName name="CRF_Summary2_Dyn12">#REF!</definedName>
    <definedName name="CRF_Summary2_Dyn13" localSheetId="16">#REF!</definedName>
    <definedName name="CRF_Summary2_Dyn13">#REF!</definedName>
    <definedName name="CRF_Summary2_Dyn14" localSheetId="16">#REF!</definedName>
    <definedName name="CRF_Summary2_Dyn14">#REF!</definedName>
    <definedName name="CRF_Summary2_Dyn15" localSheetId="16">#REF!</definedName>
    <definedName name="CRF_Summary2_Dyn15">#REF!</definedName>
    <definedName name="CRF_Summary2_Dyn16" localSheetId="16">#REF!</definedName>
    <definedName name="CRF_Summary2_Dyn16">#REF!</definedName>
    <definedName name="CRF_Summary2_DynA41" localSheetId="16">#REF!</definedName>
    <definedName name="CRF_Summary2_DynA41">#REF!</definedName>
    <definedName name="CRF_Summary2_Main1" localSheetId="16">#REF!</definedName>
    <definedName name="CRF_Summary2_Main1">#REF!</definedName>
    <definedName name="CRF_Summary2_Main2" localSheetId="16">#REF!</definedName>
    <definedName name="CRF_Summary2_Main2">#REF!</definedName>
    <definedName name="CRF_Summary2_Main3" localSheetId="16">#REF!</definedName>
    <definedName name="CRF_Summary2_Main3">#REF!</definedName>
    <definedName name="CRF_Table10s1_Dyn12" localSheetId="8">#REF!</definedName>
    <definedName name="CRF_Table10s1_Dyn12" localSheetId="9">#REF!</definedName>
    <definedName name="CRF_Table10s1_Dyn12" localSheetId="11">#REF!</definedName>
    <definedName name="CRF_Table10s1_Dyn12" localSheetId="12">#REF!</definedName>
    <definedName name="CRF_Table10s1_Dyn12" localSheetId="13">#REF!</definedName>
    <definedName name="CRF_Table10s1_Dyn12" localSheetId="16">[6]Table10s1!#REF!</definedName>
    <definedName name="CRF_Table10s1_Dyn12" localSheetId="19">[6]Table10s1!#REF!</definedName>
    <definedName name="CRF_Table10s1_Dyn12" localSheetId="7">#REF!</definedName>
    <definedName name="CRF_Table10s1_Dyn12" localSheetId="10">#REF!</definedName>
    <definedName name="CRF_Table10s1_Dyn12">[6]Table10s1!#REF!</definedName>
    <definedName name="CRF_Table10s1_Dyn13" localSheetId="8">#REF!</definedName>
    <definedName name="CRF_Table10s1_Dyn13" localSheetId="9">#REF!</definedName>
    <definedName name="CRF_Table10s1_Dyn13" localSheetId="11">#REF!</definedName>
    <definedName name="CRF_Table10s1_Dyn13" localSheetId="12">#REF!</definedName>
    <definedName name="CRF_Table10s1_Dyn13" localSheetId="13">#REF!</definedName>
    <definedName name="CRF_Table10s1_Dyn13" localSheetId="16">[6]Table10s1!#REF!</definedName>
    <definedName name="CRF_Table10s1_Dyn13" localSheetId="19">[6]Table10s1!#REF!</definedName>
    <definedName name="CRF_Table10s1_Dyn13" localSheetId="7">#REF!</definedName>
    <definedName name="CRF_Table10s1_Dyn13" localSheetId="10">#REF!</definedName>
    <definedName name="CRF_Table10s1_Dyn13">[6]Table10s1!#REF!</definedName>
    <definedName name="CRF_Table10s1_Dyn14" localSheetId="8">#REF!</definedName>
    <definedName name="CRF_Table10s1_Dyn14" localSheetId="9">#REF!</definedName>
    <definedName name="CRF_Table10s1_Dyn14" localSheetId="11">#REF!</definedName>
    <definedName name="CRF_Table10s1_Dyn14" localSheetId="12">#REF!</definedName>
    <definedName name="CRF_Table10s1_Dyn14" localSheetId="13">#REF!</definedName>
    <definedName name="CRF_Table10s1_Dyn14" localSheetId="16">[6]Table10s1!#REF!</definedName>
    <definedName name="CRF_Table10s1_Dyn14" localSheetId="19">[6]Table10s1!#REF!</definedName>
    <definedName name="CRF_Table10s1_Dyn14" localSheetId="7">#REF!</definedName>
    <definedName name="CRF_Table10s1_Dyn14" localSheetId="10">#REF!</definedName>
    <definedName name="CRF_Table10s1_Dyn14">[6]Table10s1!#REF!</definedName>
    <definedName name="CRF_Table10s1_Dyn15" localSheetId="8">#REF!</definedName>
    <definedName name="CRF_Table10s1_Dyn15" localSheetId="9">#REF!</definedName>
    <definedName name="CRF_Table10s1_Dyn15" localSheetId="11">#REF!</definedName>
    <definedName name="CRF_Table10s1_Dyn15" localSheetId="12">#REF!</definedName>
    <definedName name="CRF_Table10s1_Dyn15" localSheetId="13">#REF!</definedName>
    <definedName name="CRF_Table10s1_Dyn15" localSheetId="16">[6]Table10s1!#REF!</definedName>
    <definedName name="CRF_Table10s1_Dyn15" localSheetId="19">[6]Table10s1!#REF!</definedName>
    <definedName name="CRF_Table10s1_Dyn15" localSheetId="7">#REF!</definedName>
    <definedName name="CRF_Table10s1_Dyn15" localSheetId="10">#REF!</definedName>
    <definedName name="CRF_Table10s1_Dyn15">[6]Table10s1!#REF!</definedName>
    <definedName name="CRF_Table10s1_Dyn16" localSheetId="8">#REF!</definedName>
    <definedName name="CRF_Table10s1_Dyn16" localSheetId="9">#REF!</definedName>
    <definedName name="CRF_Table10s1_Dyn16" localSheetId="11">#REF!</definedName>
    <definedName name="CRF_Table10s1_Dyn16" localSheetId="12">#REF!</definedName>
    <definedName name="CRF_Table10s1_Dyn16" localSheetId="13">#REF!</definedName>
    <definedName name="CRF_Table10s1_Dyn16" localSheetId="16">[6]Table10s1!#REF!</definedName>
    <definedName name="CRF_Table10s1_Dyn16" localSheetId="19">[6]Table10s1!#REF!</definedName>
    <definedName name="CRF_Table10s1_Dyn16" localSheetId="7">#REF!</definedName>
    <definedName name="CRF_Table10s1_Dyn16" localSheetId="10">#REF!</definedName>
    <definedName name="CRF_Table10s1_Dyn16">[6]Table10s1!#REF!</definedName>
    <definedName name="CRF_Table10s1_Dyn17" localSheetId="8">#REF!</definedName>
    <definedName name="CRF_Table10s1_Dyn17" localSheetId="9">#REF!</definedName>
    <definedName name="CRF_Table10s1_Dyn17" localSheetId="11">#REF!</definedName>
    <definedName name="CRF_Table10s1_Dyn17" localSheetId="12">#REF!</definedName>
    <definedName name="CRF_Table10s1_Dyn17" localSheetId="13">#REF!</definedName>
    <definedName name="CRF_Table10s1_Dyn17" localSheetId="16">[6]Table10s1!#REF!</definedName>
    <definedName name="CRF_Table10s1_Dyn17" localSheetId="19">[6]Table10s1!#REF!</definedName>
    <definedName name="CRF_Table10s1_Dyn17" localSheetId="7">#REF!</definedName>
    <definedName name="CRF_Table10s1_Dyn17" localSheetId="10">#REF!</definedName>
    <definedName name="CRF_Table10s1_Dyn17">[6]Table10s1!#REF!</definedName>
    <definedName name="CRF_Table10s1_Dyn18" localSheetId="8">#REF!</definedName>
    <definedName name="CRF_Table10s1_Dyn18" localSheetId="9">#REF!</definedName>
    <definedName name="CRF_Table10s1_Dyn18" localSheetId="11">#REF!</definedName>
    <definedName name="CRF_Table10s1_Dyn18" localSheetId="12">#REF!</definedName>
    <definedName name="CRF_Table10s1_Dyn18" localSheetId="13">#REF!</definedName>
    <definedName name="CRF_Table10s1_Dyn18" localSheetId="16">[6]Table10s1!#REF!</definedName>
    <definedName name="CRF_Table10s1_Dyn18" localSheetId="19">[6]Table10s1!#REF!</definedName>
    <definedName name="CRF_Table10s1_Dyn18" localSheetId="7">#REF!</definedName>
    <definedName name="CRF_Table10s1_Dyn18" localSheetId="10">#REF!</definedName>
    <definedName name="CRF_Table10s1_Dyn18">[6]Table10s1!#REF!</definedName>
    <definedName name="CRF_Table10s1_Dyn19" localSheetId="8">#REF!</definedName>
    <definedName name="CRF_Table10s1_Dyn19" localSheetId="9">#REF!</definedName>
    <definedName name="CRF_Table10s1_Dyn19" localSheetId="11">#REF!</definedName>
    <definedName name="CRF_Table10s1_Dyn19" localSheetId="12">#REF!</definedName>
    <definedName name="CRF_Table10s1_Dyn19" localSheetId="13">#REF!</definedName>
    <definedName name="CRF_Table10s1_Dyn19" localSheetId="16">[6]Table10s1!#REF!</definedName>
    <definedName name="CRF_Table10s1_Dyn19" localSheetId="19">[6]Table10s1!#REF!</definedName>
    <definedName name="CRF_Table10s1_Dyn19" localSheetId="7">#REF!</definedName>
    <definedName name="CRF_Table10s1_Dyn19" localSheetId="10">#REF!</definedName>
    <definedName name="CRF_Table10s1_Dyn19">[6]Table10s1!#REF!</definedName>
    <definedName name="CRF_Table10s1_Dyn20" localSheetId="8">#REF!</definedName>
    <definedName name="CRF_Table10s1_Dyn20" localSheetId="9">#REF!</definedName>
    <definedName name="CRF_Table10s1_Dyn20" localSheetId="11">#REF!</definedName>
    <definedName name="CRF_Table10s1_Dyn20" localSheetId="12">#REF!</definedName>
    <definedName name="CRF_Table10s1_Dyn20" localSheetId="13">#REF!</definedName>
    <definedName name="CRF_Table10s1_Dyn20" localSheetId="16">[6]Table10s1!#REF!</definedName>
    <definedName name="CRF_Table10s1_Dyn20" localSheetId="19">[6]Table10s1!#REF!</definedName>
    <definedName name="CRF_Table10s1_Dyn20" localSheetId="7">#REF!</definedName>
    <definedName name="CRF_Table10s1_Dyn20" localSheetId="10">#REF!</definedName>
    <definedName name="CRF_Table10s1_Dyn20">[6]Table10s1!#REF!</definedName>
    <definedName name="CRF_Table10s1_Dyn21" localSheetId="8">#REF!</definedName>
    <definedName name="CRF_Table10s1_Dyn21" localSheetId="9">#REF!</definedName>
    <definedName name="CRF_Table10s1_Dyn21" localSheetId="11">#REF!</definedName>
    <definedName name="CRF_Table10s1_Dyn21" localSheetId="12">#REF!</definedName>
    <definedName name="CRF_Table10s1_Dyn21" localSheetId="13">#REF!</definedName>
    <definedName name="CRF_Table10s1_Dyn21" localSheetId="16">[6]Table10s1!#REF!</definedName>
    <definedName name="CRF_Table10s1_Dyn21" localSheetId="19">[6]Table10s1!#REF!</definedName>
    <definedName name="CRF_Table10s1_Dyn21" localSheetId="7">#REF!</definedName>
    <definedName name="CRF_Table10s1_Dyn21" localSheetId="10">#REF!</definedName>
    <definedName name="CRF_Table10s1_Dyn21">[6]Table10s1!#REF!</definedName>
    <definedName name="CRF_Table10s1_Dyn22" localSheetId="8">#REF!</definedName>
    <definedName name="CRF_Table10s1_Dyn22" localSheetId="9">#REF!</definedName>
    <definedName name="CRF_Table10s1_Dyn22" localSheetId="11">#REF!</definedName>
    <definedName name="CRF_Table10s1_Dyn22" localSheetId="12">#REF!</definedName>
    <definedName name="CRF_Table10s1_Dyn22" localSheetId="13">#REF!</definedName>
    <definedName name="CRF_Table10s1_Dyn22" localSheetId="16">[6]Table10s1!#REF!</definedName>
    <definedName name="CRF_Table10s1_Dyn22" localSheetId="19">[6]Table10s1!#REF!</definedName>
    <definedName name="CRF_Table10s1_Dyn22" localSheetId="7">#REF!</definedName>
    <definedName name="CRF_Table10s1_Dyn22" localSheetId="10">#REF!</definedName>
    <definedName name="CRF_Table10s1_Dyn22">[6]Table10s1!#REF!</definedName>
    <definedName name="CRF_Table10s2_Dyn10" localSheetId="8">#REF!</definedName>
    <definedName name="CRF_Table10s2_Dyn10" localSheetId="9">#REF!</definedName>
    <definedName name="CRF_Table10s2_Dyn10" localSheetId="11">#REF!</definedName>
    <definedName name="CRF_Table10s2_Dyn10" localSheetId="12">#REF!</definedName>
    <definedName name="CRF_Table10s2_Dyn10" localSheetId="13">#REF!</definedName>
    <definedName name="CRF_Table10s2_Dyn10" localSheetId="16">#REF!</definedName>
    <definedName name="CRF_Table10s2_Dyn10" localSheetId="19">#REF!</definedName>
    <definedName name="CRF_Table10s2_Dyn10" localSheetId="7">#REF!</definedName>
    <definedName name="CRF_Table10s2_Dyn10" localSheetId="10">#REF!</definedName>
    <definedName name="CRF_Table10s2_Dyn10">#REF!</definedName>
    <definedName name="CRF_Table10s2_Dyn11" localSheetId="8">#REF!</definedName>
    <definedName name="CRF_Table10s2_Dyn11" localSheetId="9">#REF!</definedName>
    <definedName name="CRF_Table10s2_Dyn11" localSheetId="11">#REF!</definedName>
    <definedName name="CRF_Table10s2_Dyn11" localSheetId="12">#REF!</definedName>
    <definedName name="CRF_Table10s2_Dyn11" localSheetId="13">#REF!</definedName>
    <definedName name="CRF_Table10s2_Dyn11" localSheetId="16">#REF!</definedName>
    <definedName name="CRF_Table10s2_Dyn11" localSheetId="7">#REF!</definedName>
    <definedName name="CRF_Table10s2_Dyn11" localSheetId="10">#REF!</definedName>
    <definedName name="CRF_Table10s2_Dyn11">#REF!</definedName>
    <definedName name="CRF_Table10s2_Dyn12" localSheetId="8">#REF!</definedName>
    <definedName name="CRF_Table10s2_Dyn12" localSheetId="9">#REF!</definedName>
    <definedName name="CRF_Table10s2_Dyn12" localSheetId="11">#REF!</definedName>
    <definedName name="CRF_Table10s2_Dyn12" localSheetId="12">#REF!</definedName>
    <definedName name="CRF_Table10s2_Dyn12" localSheetId="13">#REF!</definedName>
    <definedName name="CRF_Table10s2_Dyn12" localSheetId="16">#REF!</definedName>
    <definedName name="CRF_Table10s2_Dyn12" localSheetId="7">#REF!</definedName>
    <definedName name="CRF_Table10s2_Dyn12" localSheetId="10">#REF!</definedName>
    <definedName name="CRF_Table10s2_Dyn12">#REF!</definedName>
    <definedName name="CRF_Table10s2_Dyn13" localSheetId="16">#REF!</definedName>
    <definedName name="CRF_Table10s2_Dyn13">#REF!</definedName>
    <definedName name="CRF_Table10s2_Dyn14" localSheetId="16">#REF!</definedName>
    <definedName name="CRF_Table10s2_Dyn14">#REF!</definedName>
    <definedName name="CRF_Table10s2_Dyn15" localSheetId="16">#REF!</definedName>
    <definedName name="CRF_Table10s2_Dyn15">#REF!</definedName>
    <definedName name="CRF_Table10s2_Dyn16" localSheetId="16">#REF!</definedName>
    <definedName name="CRF_Table10s2_Dyn16">#REF!</definedName>
    <definedName name="CRF_Table10s2_Dyn17" localSheetId="16">#REF!</definedName>
    <definedName name="CRF_Table10s2_Dyn17">#REF!</definedName>
    <definedName name="CRF_Table10s2_Dyn18" localSheetId="16">#REF!</definedName>
    <definedName name="CRF_Table10s2_Dyn18">#REF!</definedName>
    <definedName name="CRF_Table10s2_Dyn19" localSheetId="16">#REF!</definedName>
    <definedName name="CRF_Table10s2_Dyn19">#REF!</definedName>
    <definedName name="CRF_Table10s2_Dyn20" localSheetId="16">#REF!</definedName>
    <definedName name="CRF_Table10s2_Dyn20">#REF!</definedName>
    <definedName name="CRF_Table10s2_Dyn21" localSheetId="16">#REF!</definedName>
    <definedName name="CRF_Table10s2_Dyn21">#REF!</definedName>
    <definedName name="CRF_Table10s2_Dyn22" localSheetId="16">#REF!</definedName>
    <definedName name="CRF_Table10s2_Dyn22">#REF!</definedName>
    <definedName name="CRF_Table10s2_DynA46" localSheetId="16">#REF!</definedName>
    <definedName name="CRF_Table10s2_DynA46">#REF!</definedName>
    <definedName name="CRF_Table10s2_Main" localSheetId="16">#REF!</definedName>
    <definedName name="CRF_Table10s2_Main">#REF!</definedName>
    <definedName name="CRF_Table10s3_Dyn10" localSheetId="16">#REF!</definedName>
    <definedName name="CRF_Table10s3_Dyn10">#REF!</definedName>
    <definedName name="CRF_Table10s3_Dyn11" localSheetId="16">#REF!</definedName>
    <definedName name="CRF_Table10s3_Dyn11">#REF!</definedName>
    <definedName name="CRF_Table10s3_Dyn12" localSheetId="16">#REF!</definedName>
    <definedName name="CRF_Table10s3_Dyn12">#REF!</definedName>
    <definedName name="CRF_Table10s3_Dyn13" localSheetId="16">#REF!</definedName>
    <definedName name="CRF_Table10s3_Dyn13">#REF!</definedName>
    <definedName name="CRF_Table10s3_Dyn14" localSheetId="16">#REF!</definedName>
    <definedName name="CRF_Table10s3_Dyn14">#REF!</definedName>
    <definedName name="CRF_Table10s3_Dyn15" localSheetId="16">#REF!</definedName>
    <definedName name="CRF_Table10s3_Dyn15">#REF!</definedName>
    <definedName name="CRF_Table10s3_Dyn16" localSheetId="16">#REF!</definedName>
    <definedName name="CRF_Table10s3_Dyn16">#REF!</definedName>
    <definedName name="CRF_Table10s3_Dyn17" localSheetId="16">#REF!</definedName>
    <definedName name="CRF_Table10s3_Dyn17">#REF!</definedName>
    <definedName name="CRF_Table10s3_Dyn18" localSheetId="16">#REF!</definedName>
    <definedName name="CRF_Table10s3_Dyn18">#REF!</definedName>
    <definedName name="CRF_Table10s3_Dyn19" localSheetId="16">#REF!</definedName>
    <definedName name="CRF_Table10s3_Dyn19">#REF!</definedName>
    <definedName name="CRF_Table10s3_Dyn20" localSheetId="16">#REF!</definedName>
    <definedName name="CRF_Table10s3_Dyn20">#REF!</definedName>
    <definedName name="CRF_Table10s3_Dyn21" localSheetId="16">#REF!</definedName>
    <definedName name="CRF_Table10s3_Dyn21">#REF!</definedName>
    <definedName name="CRF_Table10s3_Dyn22" localSheetId="16">#REF!</definedName>
    <definedName name="CRF_Table10s3_Dyn22">#REF!</definedName>
    <definedName name="CRF_Table10s3_DynA46" localSheetId="16">#REF!</definedName>
    <definedName name="CRF_Table10s3_DynA46">#REF!</definedName>
    <definedName name="CRF_Table10s3_Main" localSheetId="16">#REF!</definedName>
    <definedName name="CRF_Table10s3_Main">#REF!</definedName>
    <definedName name="CRF_Table10s5_Main1" localSheetId="16">#REF!</definedName>
    <definedName name="CRF_Table10s5_Main1">#REF!</definedName>
    <definedName name="CRF_Table10s5_Main2" localSheetId="16">#REF!</definedName>
    <definedName name="CRF_Table10s5_Main2">#REF!</definedName>
    <definedName name="_xlnm.Criteria" localSheetId="16">#REF!</definedName>
    <definedName name="_xlnm.Criteria">#REF!</definedName>
    <definedName name="CURRENTYEAR" localSheetId="16">#REF!</definedName>
    <definedName name="CURRENTYEAR">#REF!</definedName>
    <definedName name="d" localSheetId="8">#REF!</definedName>
    <definedName name="d" localSheetId="9">#REF!</definedName>
    <definedName name="d" localSheetId="11">#REF!</definedName>
    <definedName name="d" localSheetId="12">#REF!</definedName>
    <definedName name="d" localSheetId="13">#REF!</definedName>
    <definedName name="d" localSheetId="7">#REF!</definedName>
    <definedName name="d" localSheetId="10">#REF!</definedName>
    <definedName name="d">[1]Sheet1!$C$30</definedName>
    <definedName name="_xlnm.Database" localSheetId="16">#REF!</definedName>
    <definedName name="_xlnm.Database" localSheetId="19">#REF!</definedName>
    <definedName name="_xlnm.Database">#REF!</definedName>
    <definedName name="DESC" localSheetId="16">#REF!</definedName>
    <definedName name="DESC">#REF!</definedName>
    <definedName name="dfd" localSheetId="16" hidden="1">#REF!</definedName>
    <definedName name="dfd" hidden="1">#REF!</definedName>
    <definedName name="dfdf" localSheetId="16">#REF!</definedName>
    <definedName name="dfdf">#REF!</definedName>
    <definedName name="DIFFERENZE" localSheetId="8">#REF!</definedName>
    <definedName name="DIFFERENZE" localSheetId="9">#REF!</definedName>
    <definedName name="DIFFERENZE" localSheetId="11">#REF!</definedName>
    <definedName name="DIFFERENZE" localSheetId="12">#REF!</definedName>
    <definedName name="DIFFERENZE" localSheetId="13">#REF!</definedName>
    <definedName name="DIFFERENZE" localSheetId="16">#REF!</definedName>
    <definedName name="DIFFERENZE" localSheetId="7">#REF!</definedName>
    <definedName name="DIFFERENZE" localSheetId="10">#REF!</definedName>
    <definedName name="DIFFERENZE">#REF!</definedName>
    <definedName name="dop" localSheetId="8">#REF!</definedName>
    <definedName name="dop" localSheetId="9">#REF!</definedName>
    <definedName name="dop" localSheetId="11">#REF!</definedName>
    <definedName name="dop" localSheetId="12">#REF!</definedName>
    <definedName name="dop" localSheetId="13">#REF!</definedName>
    <definedName name="dop" localSheetId="16">[7]Abruzzo!#REF!</definedName>
    <definedName name="dop" localSheetId="19">[7]Abruzzo!#REF!</definedName>
    <definedName name="dop" localSheetId="7">#REF!</definedName>
    <definedName name="dop" localSheetId="10">#REF!</definedName>
    <definedName name="dop">[7]Abruzzo!#REF!</definedName>
    <definedName name="e" localSheetId="16">#REF!</definedName>
    <definedName name="e" localSheetId="19">#REF!</definedName>
    <definedName name="e">#REF!</definedName>
    <definedName name="E15_RSU_TAR" localSheetId="16">#REF!</definedName>
    <definedName name="E15_RSU_TAR">#REF!</definedName>
    <definedName name="E15_SU_QP..AQT" localSheetId="16">#REF!</definedName>
    <definedName name="E15_SU_QP..AQT">#REF!</definedName>
    <definedName name="E15_SU_QP..BQT" localSheetId="16">#REF!</definedName>
    <definedName name="E15_SU_QP..BQT">#REF!</definedName>
    <definedName name="E15_WSU_SP" localSheetId="16">#REF!</definedName>
    <definedName name="E15_WSU_SP">#REF!</definedName>
    <definedName name="E15_WSU_TAV..OQS" localSheetId="16">#REF!</definedName>
    <definedName name="E15_WSU_TAV..OQS">#REF!</definedName>
    <definedName name="_xlnm.Extract" localSheetId="16">#REF!</definedName>
    <definedName name="_xlnm.Extract">#REF!</definedName>
    <definedName name="f" localSheetId="16">#REF!</definedName>
    <definedName name="f">#REF!</definedName>
    <definedName name="f_abruzzo" localSheetId="8">#REF!</definedName>
    <definedName name="f_abruzzo" localSheetId="9">#REF!</definedName>
    <definedName name="f_abruzzo" localSheetId="11">#REF!</definedName>
    <definedName name="f_abruzzo" localSheetId="12">#REF!</definedName>
    <definedName name="f_abruzzo" localSheetId="13">#REF!</definedName>
    <definedName name="f_abruzzo" localSheetId="16">[8]Abruzzo!#REF!</definedName>
    <definedName name="f_abruzzo" localSheetId="19">[8]Abruzzo!#REF!</definedName>
    <definedName name="f_abruzzo" localSheetId="7">#REF!</definedName>
    <definedName name="f_abruzzo" localSheetId="10">#REF!</definedName>
    <definedName name="f_abruzzo">[8]Abruzzo!#REF!</definedName>
    <definedName name="f_basilicata" localSheetId="8">#REF!</definedName>
    <definedName name="f_basilicata" localSheetId="9">#REF!</definedName>
    <definedName name="f_basilicata" localSheetId="11">#REF!</definedName>
    <definedName name="f_basilicata" localSheetId="12">#REF!</definedName>
    <definedName name="f_basilicata" localSheetId="13">#REF!</definedName>
    <definedName name="f_basilicata" localSheetId="16">[8]Basilicata!#REF!</definedName>
    <definedName name="f_basilicata" localSheetId="19">[8]Basilicata!#REF!</definedName>
    <definedName name="f_basilicata" localSheetId="7">#REF!</definedName>
    <definedName name="f_basilicata" localSheetId="10">#REF!</definedName>
    <definedName name="f_basilicata">[8]Basilicata!#REF!</definedName>
    <definedName name="f_bolzano" localSheetId="8">#REF!</definedName>
    <definedName name="f_bolzano" localSheetId="9">#REF!</definedName>
    <definedName name="f_bolzano" localSheetId="11">#REF!</definedName>
    <definedName name="f_bolzano" localSheetId="12">#REF!</definedName>
    <definedName name="f_bolzano" localSheetId="13">#REF!</definedName>
    <definedName name="f_bolzano" localSheetId="16">[8]Bolzano!#REF!</definedName>
    <definedName name="f_bolzano" localSheetId="19">[8]Bolzano!#REF!</definedName>
    <definedName name="f_bolzano" localSheetId="7">#REF!</definedName>
    <definedName name="f_bolzano" localSheetId="10">#REF!</definedName>
    <definedName name="f_bolzano">[8]Bolzano!#REF!</definedName>
    <definedName name="f_calabria" localSheetId="8">#REF!</definedName>
    <definedName name="f_calabria" localSheetId="9">#REF!</definedName>
    <definedName name="f_calabria" localSheetId="11">#REF!</definedName>
    <definedName name="f_calabria" localSheetId="12">#REF!</definedName>
    <definedName name="f_calabria" localSheetId="13">#REF!</definedName>
    <definedName name="f_calabria" localSheetId="16">[8]Calabria!#REF!</definedName>
    <definedName name="f_calabria" localSheetId="19">[8]Calabria!#REF!</definedName>
    <definedName name="f_calabria" localSheetId="7">#REF!</definedName>
    <definedName name="f_calabria" localSheetId="10">#REF!</definedName>
    <definedName name="f_calabria">[8]Calabria!#REF!</definedName>
    <definedName name="f_campania" localSheetId="8">#REF!</definedName>
    <definedName name="f_campania" localSheetId="9">#REF!</definedName>
    <definedName name="f_campania" localSheetId="11">#REF!</definedName>
    <definedName name="f_campania" localSheetId="12">#REF!</definedName>
    <definedName name="f_campania" localSheetId="13">#REF!</definedName>
    <definedName name="f_campania" localSheetId="16">[8]Campania!#REF!</definedName>
    <definedName name="f_campania" localSheetId="19">[8]Campania!#REF!</definedName>
    <definedName name="f_campania" localSheetId="7">#REF!</definedName>
    <definedName name="f_campania" localSheetId="10">#REF!</definedName>
    <definedName name="f_campania">[8]Campania!#REF!</definedName>
    <definedName name="f_centro" localSheetId="8">#REF!</definedName>
    <definedName name="f_centro" localSheetId="9">#REF!</definedName>
    <definedName name="f_centro" localSheetId="11">#REF!</definedName>
    <definedName name="f_centro" localSheetId="12">#REF!</definedName>
    <definedName name="f_centro" localSheetId="13">#REF!</definedName>
    <definedName name="f_centro" localSheetId="16">[8]Centro!#REF!</definedName>
    <definedName name="f_centro" localSheetId="19">[8]Centro!#REF!</definedName>
    <definedName name="f_centro" localSheetId="7">#REF!</definedName>
    <definedName name="f_centro" localSheetId="10">#REF!</definedName>
    <definedName name="f_centro">[8]Centro!#REF!</definedName>
    <definedName name="f_emiliaromagna" localSheetId="8">#REF!</definedName>
    <definedName name="f_emiliaromagna" localSheetId="9">#REF!</definedName>
    <definedName name="f_emiliaromagna" localSheetId="11">#REF!</definedName>
    <definedName name="f_emiliaromagna" localSheetId="12">#REF!</definedName>
    <definedName name="f_emiliaromagna" localSheetId="13">#REF!</definedName>
    <definedName name="f_emiliaromagna" localSheetId="16">'[8]Emilia Romagna'!#REF!</definedName>
    <definedName name="f_emiliaromagna" localSheetId="19">'[8]Emilia Romagna'!#REF!</definedName>
    <definedName name="f_emiliaromagna" localSheetId="7">#REF!</definedName>
    <definedName name="f_emiliaromagna" localSheetId="10">#REF!</definedName>
    <definedName name="f_emiliaromagna">'[8]Emilia Romagna'!#REF!</definedName>
    <definedName name="f_friuli" localSheetId="8">#REF!</definedName>
    <definedName name="f_friuli" localSheetId="9">#REF!</definedName>
    <definedName name="f_friuli" localSheetId="11">#REF!</definedName>
    <definedName name="f_friuli" localSheetId="12">#REF!</definedName>
    <definedName name="f_friuli" localSheetId="13">#REF!</definedName>
    <definedName name="f_friuli" localSheetId="16">[8]Friuli!#REF!</definedName>
    <definedName name="f_friuli" localSheetId="19">[8]Friuli!#REF!</definedName>
    <definedName name="f_friuli" localSheetId="7">#REF!</definedName>
    <definedName name="f_friuli" localSheetId="10">#REF!</definedName>
    <definedName name="f_friuli">[8]Friuli!#REF!</definedName>
    <definedName name="f_italia" localSheetId="8">#REF!</definedName>
    <definedName name="f_italia" localSheetId="9">#REF!</definedName>
    <definedName name="f_italia" localSheetId="11">#REF!</definedName>
    <definedName name="f_italia" localSheetId="12">#REF!</definedName>
    <definedName name="f_italia" localSheetId="13">#REF!</definedName>
    <definedName name="f_italia" localSheetId="16">[8]ITALIA!#REF!</definedName>
    <definedName name="f_italia" localSheetId="19">[8]ITALIA!#REF!</definedName>
    <definedName name="f_italia" localSheetId="7">#REF!</definedName>
    <definedName name="f_italia" localSheetId="10">#REF!</definedName>
    <definedName name="f_italia">[8]ITALIA!#REF!</definedName>
    <definedName name="f_lazio" localSheetId="8">#REF!</definedName>
    <definedName name="f_lazio" localSheetId="9">#REF!</definedName>
    <definedName name="f_lazio" localSheetId="11">#REF!</definedName>
    <definedName name="f_lazio" localSheetId="12">#REF!</definedName>
    <definedName name="f_lazio" localSheetId="13">#REF!</definedName>
    <definedName name="f_lazio" localSheetId="16">[8]Lazio!#REF!</definedName>
    <definedName name="f_lazio" localSheetId="19">[8]Lazio!#REF!</definedName>
    <definedName name="f_lazio" localSheetId="7">#REF!</definedName>
    <definedName name="f_lazio" localSheetId="10">#REF!</definedName>
    <definedName name="f_lazio">[8]Lazio!#REF!</definedName>
    <definedName name="f_liguria" localSheetId="8">#REF!</definedName>
    <definedName name="f_liguria" localSheetId="9">#REF!</definedName>
    <definedName name="f_liguria" localSheetId="11">#REF!</definedName>
    <definedName name="f_liguria" localSheetId="12">#REF!</definedName>
    <definedName name="f_liguria" localSheetId="13">#REF!</definedName>
    <definedName name="f_liguria" localSheetId="16">[8]Liguria!#REF!</definedName>
    <definedName name="f_liguria" localSheetId="19">[8]Liguria!#REF!</definedName>
    <definedName name="f_liguria" localSheetId="7">#REF!</definedName>
    <definedName name="f_liguria" localSheetId="10">#REF!</definedName>
    <definedName name="f_liguria">[8]Liguria!#REF!</definedName>
    <definedName name="f_lombardia" localSheetId="8">#REF!</definedName>
    <definedName name="f_lombardia" localSheetId="9">#REF!</definedName>
    <definedName name="f_lombardia" localSheetId="11">#REF!</definedName>
    <definedName name="f_lombardia" localSheetId="12">#REF!</definedName>
    <definedName name="f_lombardia" localSheetId="13">#REF!</definedName>
    <definedName name="f_lombardia" localSheetId="16">[8]Lombardia!#REF!</definedName>
    <definedName name="f_lombardia" localSheetId="19">[8]Lombardia!#REF!</definedName>
    <definedName name="f_lombardia" localSheetId="7">#REF!</definedName>
    <definedName name="f_lombardia" localSheetId="10">#REF!</definedName>
    <definedName name="f_lombardia">[8]Lombardia!#REF!</definedName>
    <definedName name="f_marche" localSheetId="8">#REF!</definedName>
    <definedName name="f_marche" localSheetId="9">#REF!</definedName>
    <definedName name="f_marche" localSheetId="11">#REF!</definedName>
    <definedName name="f_marche" localSheetId="12">#REF!</definedName>
    <definedName name="f_marche" localSheetId="13">#REF!</definedName>
    <definedName name="f_marche" localSheetId="16">[8]Marche!#REF!</definedName>
    <definedName name="f_marche" localSheetId="19">[8]Marche!#REF!</definedName>
    <definedName name="f_marche" localSheetId="7">#REF!</definedName>
    <definedName name="f_marche" localSheetId="10">#REF!</definedName>
    <definedName name="f_marche">[8]Marche!#REF!</definedName>
    <definedName name="f_mezzogiorno" localSheetId="8">#REF!</definedName>
    <definedName name="f_mezzogiorno" localSheetId="9">#REF!</definedName>
    <definedName name="f_mezzogiorno" localSheetId="11">#REF!</definedName>
    <definedName name="f_mezzogiorno" localSheetId="12">#REF!</definedName>
    <definedName name="f_mezzogiorno" localSheetId="13">#REF!</definedName>
    <definedName name="f_mezzogiorno" localSheetId="16">[8]Mezzogiorno!#REF!</definedName>
    <definedName name="f_mezzogiorno" localSheetId="19">[8]Mezzogiorno!#REF!</definedName>
    <definedName name="f_mezzogiorno" localSheetId="7">#REF!</definedName>
    <definedName name="f_mezzogiorno" localSheetId="10">#REF!</definedName>
    <definedName name="f_mezzogiorno">[8]Mezzogiorno!#REF!</definedName>
    <definedName name="f_molise" localSheetId="8">#REF!</definedName>
    <definedName name="f_molise" localSheetId="9">#REF!</definedName>
    <definedName name="f_molise" localSheetId="11">#REF!</definedName>
    <definedName name="f_molise" localSheetId="12">#REF!</definedName>
    <definedName name="f_molise" localSheetId="13">#REF!</definedName>
    <definedName name="f_molise" localSheetId="16">[8]Molise!#REF!</definedName>
    <definedName name="f_molise" localSheetId="19">[8]Molise!#REF!</definedName>
    <definedName name="f_molise" localSheetId="7">#REF!</definedName>
    <definedName name="f_molise" localSheetId="10">#REF!</definedName>
    <definedName name="f_molise">[8]Molise!#REF!</definedName>
    <definedName name="f_nord" localSheetId="8">#REF!</definedName>
    <definedName name="f_nord" localSheetId="9">#REF!</definedName>
    <definedName name="f_nord" localSheetId="11">#REF!</definedName>
    <definedName name="f_nord" localSheetId="12">#REF!</definedName>
    <definedName name="f_nord" localSheetId="13">#REF!</definedName>
    <definedName name="f_nord" localSheetId="16">[8]Nord!#REF!</definedName>
    <definedName name="f_nord" localSheetId="19">[8]Nord!#REF!</definedName>
    <definedName name="f_nord" localSheetId="7">#REF!</definedName>
    <definedName name="f_nord" localSheetId="10">#REF!</definedName>
    <definedName name="f_nord">[8]Nord!#REF!</definedName>
    <definedName name="f_nordest" localSheetId="8">#REF!</definedName>
    <definedName name="f_nordest" localSheetId="9">#REF!</definedName>
    <definedName name="f_nordest" localSheetId="11">#REF!</definedName>
    <definedName name="f_nordest" localSheetId="12">#REF!</definedName>
    <definedName name="f_nordest" localSheetId="13">#REF!</definedName>
    <definedName name="f_nordest" localSheetId="16">'[8]Nord-Est'!#REF!</definedName>
    <definedName name="f_nordest" localSheetId="19">'[8]Nord-Est'!#REF!</definedName>
    <definedName name="f_nordest" localSheetId="7">#REF!</definedName>
    <definedName name="f_nordest" localSheetId="10">#REF!</definedName>
    <definedName name="f_nordest">'[8]Nord-Est'!#REF!</definedName>
    <definedName name="f_nordovest" localSheetId="8">#REF!</definedName>
    <definedName name="f_nordovest" localSheetId="9">#REF!</definedName>
    <definedName name="f_nordovest" localSheetId="11">#REF!</definedName>
    <definedName name="f_nordovest" localSheetId="12">#REF!</definedName>
    <definedName name="f_nordovest" localSheetId="13">#REF!</definedName>
    <definedName name="f_nordovest" localSheetId="16">'[8]Nord-Ovest'!#REF!</definedName>
    <definedName name="f_nordovest" localSheetId="19">'[8]Nord-Ovest'!#REF!</definedName>
    <definedName name="f_nordovest" localSheetId="7">#REF!</definedName>
    <definedName name="f_nordovest" localSheetId="10">#REF!</definedName>
    <definedName name="f_nordovest">'[8]Nord-Ovest'!#REF!</definedName>
    <definedName name="f_piemonte" localSheetId="8">#REF!</definedName>
    <definedName name="f_piemonte" localSheetId="9">#REF!</definedName>
    <definedName name="f_piemonte" localSheetId="11">#REF!</definedName>
    <definedName name="f_piemonte" localSheetId="12">#REF!</definedName>
    <definedName name="f_piemonte" localSheetId="13">#REF!</definedName>
    <definedName name="f_piemonte" localSheetId="16">[8]Piemonte!#REF!</definedName>
    <definedName name="f_piemonte" localSheetId="19">[8]Piemonte!#REF!</definedName>
    <definedName name="f_piemonte" localSheetId="7">#REF!</definedName>
    <definedName name="f_piemonte" localSheetId="10">#REF!</definedName>
    <definedName name="f_piemonte">[8]Piemonte!#REF!</definedName>
    <definedName name="f_puglia" localSheetId="8">#REF!</definedName>
    <definedName name="f_puglia" localSheetId="9">#REF!</definedName>
    <definedName name="f_puglia" localSheetId="11">#REF!</definedName>
    <definedName name="f_puglia" localSheetId="12">#REF!</definedName>
    <definedName name="f_puglia" localSheetId="13">#REF!</definedName>
    <definedName name="f_puglia" localSheetId="16">[8]Puglia!#REF!</definedName>
    <definedName name="f_puglia" localSheetId="19">[8]Puglia!#REF!</definedName>
    <definedName name="f_puglia" localSheetId="7">#REF!</definedName>
    <definedName name="f_puglia" localSheetId="10">#REF!</definedName>
    <definedName name="f_puglia">[8]Puglia!#REF!</definedName>
    <definedName name="f_sardegna" localSheetId="8">#REF!</definedName>
    <definedName name="f_sardegna" localSheetId="9">#REF!</definedName>
    <definedName name="f_sardegna" localSheetId="11">#REF!</definedName>
    <definedName name="f_sardegna" localSheetId="12">#REF!</definedName>
    <definedName name="f_sardegna" localSheetId="13">#REF!</definedName>
    <definedName name="f_sardegna" localSheetId="16">[8]Sardegna!#REF!</definedName>
    <definedName name="f_sardegna" localSheetId="19">[8]Sardegna!#REF!</definedName>
    <definedName name="f_sardegna" localSheetId="7">#REF!</definedName>
    <definedName name="f_sardegna" localSheetId="10">#REF!</definedName>
    <definedName name="f_sardegna">[8]Sardegna!#REF!</definedName>
    <definedName name="f_sicilia" localSheetId="8">#REF!</definedName>
    <definedName name="f_sicilia" localSheetId="9">#REF!</definedName>
    <definedName name="f_sicilia" localSheetId="11">#REF!</definedName>
    <definedName name="f_sicilia" localSheetId="12">#REF!</definedName>
    <definedName name="f_sicilia" localSheetId="13">#REF!</definedName>
    <definedName name="f_sicilia" localSheetId="16">[8]Sicilia!#REF!</definedName>
    <definedName name="f_sicilia" localSheetId="19">[8]Sicilia!#REF!</definedName>
    <definedName name="f_sicilia" localSheetId="7">#REF!</definedName>
    <definedName name="f_sicilia" localSheetId="10">#REF!</definedName>
    <definedName name="f_sicilia">[8]Sicilia!#REF!</definedName>
    <definedName name="f_toscana" localSheetId="8">#REF!</definedName>
    <definedName name="f_toscana" localSheetId="9">#REF!</definedName>
    <definedName name="f_toscana" localSheetId="11">#REF!</definedName>
    <definedName name="f_toscana" localSheetId="12">#REF!</definedName>
    <definedName name="f_toscana" localSheetId="13">#REF!</definedName>
    <definedName name="f_toscana" localSheetId="16">[8]Toscana!#REF!</definedName>
    <definedName name="f_toscana" localSheetId="19">[8]Toscana!#REF!</definedName>
    <definedName name="f_toscana" localSheetId="7">#REF!</definedName>
    <definedName name="f_toscana" localSheetId="10">#REF!</definedName>
    <definedName name="f_toscana">[8]Toscana!#REF!</definedName>
    <definedName name="f_trentino" localSheetId="8">#REF!</definedName>
    <definedName name="f_trentino" localSheetId="9">#REF!</definedName>
    <definedName name="f_trentino" localSheetId="11">#REF!</definedName>
    <definedName name="f_trentino" localSheetId="12">#REF!</definedName>
    <definedName name="f_trentino" localSheetId="13">#REF!</definedName>
    <definedName name="f_trentino" localSheetId="16">[8]Trentino!#REF!</definedName>
    <definedName name="f_trentino" localSheetId="19">[8]Trentino!#REF!</definedName>
    <definedName name="f_trentino" localSheetId="7">#REF!</definedName>
    <definedName name="f_trentino" localSheetId="10">#REF!</definedName>
    <definedName name="f_trentino">[8]Trentino!#REF!</definedName>
    <definedName name="f_trento" localSheetId="8">#REF!</definedName>
    <definedName name="f_trento" localSheetId="9">#REF!</definedName>
    <definedName name="f_trento" localSheetId="11">#REF!</definedName>
    <definedName name="f_trento" localSheetId="12">#REF!</definedName>
    <definedName name="f_trento" localSheetId="13">#REF!</definedName>
    <definedName name="f_trento" localSheetId="16">[8]Trento!#REF!</definedName>
    <definedName name="f_trento" localSheetId="19">[8]Trento!#REF!</definedName>
    <definedName name="f_trento" localSheetId="7">#REF!</definedName>
    <definedName name="f_trento" localSheetId="10">#REF!</definedName>
    <definedName name="f_trento">[8]Trento!#REF!</definedName>
    <definedName name="f_umbria" localSheetId="8">#REF!</definedName>
    <definedName name="f_umbria" localSheetId="9">#REF!</definedName>
    <definedName name="f_umbria" localSheetId="11">#REF!</definedName>
    <definedName name="f_umbria" localSheetId="12">#REF!</definedName>
    <definedName name="f_umbria" localSheetId="13">#REF!</definedName>
    <definedName name="f_umbria" localSheetId="16">[8]Umbria!#REF!</definedName>
    <definedName name="f_umbria" localSheetId="19">[8]Umbria!#REF!</definedName>
    <definedName name="f_umbria" localSheetId="7">#REF!</definedName>
    <definedName name="f_umbria" localSheetId="10">#REF!</definedName>
    <definedName name="f_umbria">[8]Umbria!#REF!</definedName>
    <definedName name="f_valleaosta" localSheetId="8">#REF!</definedName>
    <definedName name="f_valleaosta" localSheetId="9">#REF!</definedName>
    <definedName name="f_valleaosta" localSheetId="11">#REF!</definedName>
    <definedName name="f_valleaosta" localSheetId="12">#REF!</definedName>
    <definedName name="f_valleaosta" localSheetId="13">#REF!</definedName>
    <definedName name="f_valleaosta" localSheetId="16">'[8]Valle d''Aosta'!#REF!</definedName>
    <definedName name="f_valleaosta" localSheetId="19">'[8]Valle d''Aosta'!#REF!</definedName>
    <definedName name="f_valleaosta" localSheetId="7">#REF!</definedName>
    <definedName name="f_valleaosta" localSheetId="10">#REF!</definedName>
    <definedName name="f_valleaosta">'[8]Valle d''Aosta'!#REF!</definedName>
    <definedName name="f_veneto" localSheetId="8">#REF!</definedName>
    <definedName name="f_veneto" localSheetId="9">#REF!</definedName>
    <definedName name="f_veneto" localSheetId="11">#REF!</definedName>
    <definedName name="f_veneto" localSheetId="12">#REF!</definedName>
    <definedName name="f_veneto" localSheetId="13">#REF!</definedName>
    <definedName name="f_veneto" localSheetId="16">[8]Veneto!#REF!</definedName>
    <definedName name="f_veneto" localSheetId="19">[8]Veneto!#REF!</definedName>
    <definedName name="f_veneto" localSheetId="7">#REF!</definedName>
    <definedName name="f_veneto" localSheetId="10">#REF!</definedName>
    <definedName name="f_veneto">[8]Veneto!#REF!</definedName>
    <definedName name="FAM._ACQUIR._ANY_PR." localSheetId="16">#REF!</definedName>
    <definedName name="FAM._ACQUIR._ANY_PR." localSheetId="19">#REF!</definedName>
    <definedName name="FAM._ACQUIR._ANY_PR.">#REF!</definedName>
    <definedName name="FAM._ACQUIR._PROM.1" localSheetId="16">#REF!</definedName>
    <definedName name="FAM._ACQUIR._PROM.1">#REF!</definedName>
    <definedName name="FAM._ACQUIR._PROM.2" localSheetId="16">#REF!</definedName>
    <definedName name="FAM._ACQUIR._PROM.2">#REF!</definedName>
    <definedName name="FAM._ACQUIR._PROM.3" localSheetId="16">#REF!</definedName>
    <definedName name="FAM._ACQUIR._PROM.3">#REF!</definedName>
    <definedName name="FAM._ACQUIR._PROM.4" localSheetId="16">#REF!</definedName>
    <definedName name="FAM._ACQUIR._PROM.4">#REF!</definedName>
    <definedName name="FAM._ACQUIRENTI" localSheetId="16">#REF!</definedName>
    <definedName name="FAM._ACQUIRENTI">#REF!</definedName>
    <definedName name="FAM._AQR_1_SOLA_VOLTA" localSheetId="16">#REF!</definedName>
    <definedName name="FAM._AQR_1_SOLA_VOLTA">#REF!</definedName>
    <definedName name="FAM._AQR_2_SOLE_VOLTA" localSheetId="16">#REF!</definedName>
    <definedName name="FAM._AQR_2_SOLE_VOLTA">#REF!</definedName>
    <definedName name="FAM._AQR_3__VOLTE" localSheetId="16">#REF!</definedName>
    <definedName name="FAM._AQR_3__VOLTE">#REF!</definedName>
    <definedName name="fih" localSheetId="16">#REF!</definedName>
    <definedName name="fih">#REF!</definedName>
    <definedName name="Foglio1" localSheetId="16">#REF!</definedName>
    <definedName name="Foglio1">#REF!</definedName>
    <definedName name="Freq" localSheetId="16">#REF!</definedName>
    <definedName name="Freq">#REF!</definedName>
    <definedName name="GRAF" localSheetId="16">#REF!</definedName>
    <definedName name="GRAF">#REF!</definedName>
    <definedName name="gragico" localSheetId="16">#REF!</definedName>
    <definedName name="gragico">#REF!</definedName>
    <definedName name="GRUBBS_CRITICAL" localSheetId="16">#REF!</definedName>
    <definedName name="GRUBBS_CRITICAL">#REF!</definedName>
    <definedName name="i" localSheetId="16">#REF!</definedName>
    <definedName name="i">#REF!</definedName>
    <definedName name="IDN_WSU_TAV..C" localSheetId="16">#REF!</definedName>
    <definedName name="IDN_WSU_TAV..C">#REF!</definedName>
    <definedName name="igp" localSheetId="8">#REF!</definedName>
    <definedName name="igp" localSheetId="9">#REF!</definedName>
    <definedName name="igp" localSheetId="11">#REF!</definedName>
    <definedName name="igp" localSheetId="12">#REF!</definedName>
    <definedName name="igp" localSheetId="13">#REF!</definedName>
    <definedName name="igp" localSheetId="7">#REF!</definedName>
    <definedName name="igp" localSheetId="10">#REF!</definedName>
    <definedName name="igp">'[9]1.01.1'!$C$3</definedName>
    <definedName name="IND_SCA_IP" localSheetId="16">#REF!</definedName>
    <definedName name="IND_SCA_IP" localSheetId="19">#REF!</definedName>
    <definedName name="IND_SCA_IP">#REF!</definedName>
    <definedName name="io" localSheetId="16">#REF!</definedName>
    <definedName name="io">#REF!</definedName>
    <definedName name="jj">#REF!</definedName>
    <definedName name="JPN_RSU_TAV" localSheetId="16">#REF!</definedName>
    <definedName name="JPN_RSU_TAV">#REF!</definedName>
    <definedName name="JPN_RSU_TP" localSheetId="16">#REF!</definedName>
    <definedName name="JPN_RSU_TP">#REF!</definedName>
    <definedName name="JPN_WSU_TAV" localSheetId="16">#REF!</definedName>
    <definedName name="JPN_WSU_TAV">#REF!</definedName>
    <definedName name="KOR_RSU_TAV" localSheetId="16">#REF!</definedName>
    <definedName name="KOR_RSU_TAV">#REF!</definedName>
    <definedName name="lgA" localSheetId="16">#REF!</definedName>
    <definedName name="lgA">#REF!</definedName>
    <definedName name="LOOKUPMTH" localSheetId="16">#REF!</definedName>
    <definedName name="LOOKUPMTH">#REF!</definedName>
    <definedName name="lop" localSheetId="8">#REF!</definedName>
    <definedName name="lop" localSheetId="9">#REF!</definedName>
    <definedName name="lop" localSheetId="11">#REF!</definedName>
    <definedName name="lop" localSheetId="12">#REF!</definedName>
    <definedName name="lop" localSheetId="13">#REF!</definedName>
    <definedName name="lop" localSheetId="16">[10]confronti!#REF!</definedName>
    <definedName name="lop" localSheetId="19">[10]confronti!#REF!</definedName>
    <definedName name="lop" localSheetId="7">#REF!</definedName>
    <definedName name="lop" localSheetId="10">#REF!</definedName>
    <definedName name="lop">[10]confronti!#REF!</definedName>
    <definedName name="LOP.XLS" localSheetId="8">#REF!</definedName>
    <definedName name="LOP.XLS" localSheetId="9">#REF!</definedName>
    <definedName name="LOP.XLS" localSheetId="11">#REF!</definedName>
    <definedName name="LOP.XLS" localSheetId="12">#REF!</definedName>
    <definedName name="LOP.XLS" localSheetId="13">#REF!</definedName>
    <definedName name="LOP.XLS" localSheetId="16">#REF!</definedName>
    <definedName name="LOP.XLS" localSheetId="19">#REF!</definedName>
    <definedName name="LOP.XLS" localSheetId="7">#REF!</definedName>
    <definedName name="LOP.XLS" localSheetId="10">#REF!</definedName>
    <definedName name="LOP.XLS">#REF!</definedName>
    <definedName name="m_abruzzo" localSheetId="8">#REF!</definedName>
    <definedName name="m_abruzzo" localSheetId="9">#REF!</definedName>
    <definedName name="m_abruzzo" localSheetId="11">#REF!</definedName>
    <definedName name="m_abruzzo" localSheetId="12">#REF!</definedName>
    <definedName name="m_abruzzo" localSheetId="13">#REF!</definedName>
    <definedName name="m_abruzzo" localSheetId="16">[8]Abruzzo!#REF!</definedName>
    <definedName name="m_abruzzo" localSheetId="19">[8]Abruzzo!#REF!</definedName>
    <definedName name="m_abruzzo" localSheetId="7">#REF!</definedName>
    <definedName name="m_abruzzo" localSheetId="10">#REF!</definedName>
    <definedName name="m_abruzzo">[8]Abruzzo!#REF!</definedName>
    <definedName name="m_basilicata" localSheetId="8">#REF!</definedName>
    <definedName name="m_basilicata" localSheetId="9">#REF!</definedName>
    <definedName name="m_basilicata" localSheetId="11">#REF!</definedName>
    <definedName name="m_basilicata" localSheetId="12">#REF!</definedName>
    <definedName name="m_basilicata" localSheetId="13">#REF!</definedName>
    <definedName name="m_basilicata" localSheetId="16">[8]Basilicata!#REF!</definedName>
    <definedName name="m_basilicata" localSheetId="19">[8]Basilicata!#REF!</definedName>
    <definedName name="m_basilicata" localSheetId="7">#REF!</definedName>
    <definedName name="m_basilicata" localSheetId="10">#REF!</definedName>
    <definedName name="m_basilicata">[8]Basilicata!#REF!</definedName>
    <definedName name="m_bolzano" localSheetId="8">#REF!</definedName>
    <definedName name="m_bolzano" localSheetId="9">#REF!</definedName>
    <definedName name="m_bolzano" localSheetId="11">#REF!</definedName>
    <definedName name="m_bolzano" localSheetId="12">#REF!</definedName>
    <definedName name="m_bolzano" localSheetId="13">#REF!</definedName>
    <definedName name="m_bolzano" localSheetId="16">[8]Bolzano!#REF!</definedName>
    <definedName name="m_bolzano" localSheetId="19">[8]Bolzano!#REF!</definedName>
    <definedName name="m_bolzano" localSheetId="7">#REF!</definedName>
    <definedName name="m_bolzano" localSheetId="10">#REF!</definedName>
    <definedName name="m_bolzano">[8]Bolzano!#REF!</definedName>
    <definedName name="m_calabria" localSheetId="8">#REF!</definedName>
    <definedName name="m_calabria" localSheetId="9">#REF!</definedName>
    <definedName name="m_calabria" localSheetId="11">#REF!</definedName>
    <definedName name="m_calabria" localSheetId="12">#REF!</definedName>
    <definedName name="m_calabria" localSheetId="13">#REF!</definedName>
    <definedName name="m_calabria" localSheetId="16">[8]Calabria!#REF!</definedName>
    <definedName name="m_calabria" localSheetId="19">[8]Calabria!#REF!</definedName>
    <definedName name="m_calabria" localSheetId="7">#REF!</definedName>
    <definedName name="m_calabria" localSheetId="10">#REF!</definedName>
    <definedName name="m_calabria">[8]Calabria!#REF!</definedName>
    <definedName name="m_campania" localSheetId="8">#REF!</definedName>
    <definedName name="m_campania" localSheetId="9">#REF!</definedName>
    <definedName name="m_campania" localSheetId="11">#REF!</definedName>
    <definedName name="m_campania" localSheetId="12">#REF!</definedName>
    <definedName name="m_campania" localSheetId="13">#REF!</definedName>
    <definedName name="m_campania" localSheetId="16">[8]Campania!#REF!</definedName>
    <definedName name="m_campania" localSheetId="19">[8]Campania!#REF!</definedName>
    <definedName name="m_campania" localSheetId="7">#REF!</definedName>
    <definedName name="m_campania" localSheetId="10">#REF!</definedName>
    <definedName name="m_campania">[8]Campania!#REF!</definedName>
    <definedName name="m_centro" localSheetId="8">#REF!</definedName>
    <definedName name="m_centro" localSheetId="9">#REF!</definedName>
    <definedName name="m_centro" localSheetId="11">#REF!</definedName>
    <definedName name="m_centro" localSheetId="12">#REF!</definedName>
    <definedName name="m_centro" localSheetId="13">#REF!</definedName>
    <definedName name="m_centro" localSheetId="16">[8]Centro!#REF!</definedName>
    <definedName name="m_centro" localSheetId="19">[8]Centro!#REF!</definedName>
    <definedName name="m_centro" localSheetId="7">#REF!</definedName>
    <definedName name="m_centro" localSheetId="10">#REF!</definedName>
    <definedName name="m_centro">[8]Centro!#REF!</definedName>
    <definedName name="m_emiliaromagna" localSheetId="8">#REF!</definedName>
    <definedName name="m_emiliaromagna" localSheetId="9">#REF!</definedName>
    <definedName name="m_emiliaromagna" localSheetId="11">#REF!</definedName>
    <definedName name="m_emiliaromagna" localSheetId="12">#REF!</definedName>
    <definedName name="m_emiliaromagna" localSheetId="13">#REF!</definedName>
    <definedName name="m_emiliaromagna" localSheetId="16">'[8]Emilia Romagna'!#REF!</definedName>
    <definedName name="m_emiliaromagna" localSheetId="19">'[8]Emilia Romagna'!#REF!</definedName>
    <definedName name="m_emiliaromagna" localSheetId="7">#REF!</definedName>
    <definedName name="m_emiliaromagna" localSheetId="10">#REF!</definedName>
    <definedName name="m_emiliaromagna">'[8]Emilia Romagna'!#REF!</definedName>
    <definedName name="m_friuli" localSheetId="8">#REF!</definedName>
    <definedName name="m_friuli" localSheetId="9">#REF!</definedName>
    <definedName name="m_friuli" localSheetId="11">#REF!</definedName>
    <definedName name="m_friuli" localSheetId="12">#REF!</definedName>
    <definedName name="m_friuli" localSheetId="13">#REF!</definedName>
    <definedName name="m_friuli" localSheetId="16">[8]Friuli!#REF!</definedName>
    <definedName name="m_friuli" localSheetId="19">[8]Friuli!#REF!</definedName>
    <definedName name="m_friuli" localSheetId="7">#REF!</definedName>
    <definedName name="m_friuli" localSheetId="10">#REF!</definedName>
    <definedName name="m_friuli">[8]Friuli!#REF!</definedName>
    <definedName name="m_italia" localSheetId="8">#REF!</definedName>
    <definedName name="m_italia" localSheetId="9">#REF!</definedName>
    <definedName name="m_italia" localSheetId="11">#REF!</definedName>
    <definedName name="m_italia" localSheetId="12">#REF!</definedName>
    <definedName name="m_italia" localSheetId="13">#REF!</definedName>
    <definedName name="m_italia" localSheetId="16">[8]ITALIA!#REF!</definedName>
    <definedName name="m_italia" localSheetId="19">[8]ITALIA!#REF!</definedName>
    <definedName name="m_italia" localSheetId="7">#REF!</definedName>
    <definedName name="m_italia" localSheetId="10">#REF!</definedName>
    <definedName name="m_italia">[8]ITALIA!#REF!</definedName>
    <definedName name="m_lazio" localSheetId="8">#REF!</definedName>
    <definedName name="m_lazio" localSheetId="9">#REF!</definedName>
    <definedName name="m_lazio" localSheetId="11">#REF!</definedName>
    <definedName name="m_lazio" localSheetId="12">#REF!</definedName>
    <definedName name="m_lazio" localSheetId="13">#REF!</definedName>
    <definedName name="m_lazio" localSheetId="16">[8]Lazio!#REF!</definedName>
    <definedName name="m_lazio" localSheetId="19">[8]Lazio!#REF!</definedName>
    <definedName name="m_lazio" localSheetId="7">#REF!</definedName>
    <definedName name="m_lazio" localSheetId="10">#REF!</definedName>
    <definedName name="m_lazio">[8]Lazio!#REF!</definedName>
    <definedName name="m_liguria" localSheetId="8">#REF!</definedName>
    <definedName name="m_liguria" localSheetId="9">#REF!</definedName>
    <definedName name="m_liguria" localSheetId="11">#REF!</definedName>
    <definedName name="m_liguria" localSheetId="12">#REF!</definedName>
    <definedName name="m_liguria" localSheetId="13">#REF!</definedName>
    <definedName name="m_liguria" localSheetId="16">[8]Liguria!#REF!</definedName>
    <definedName name="m_liguria" localSheetId="19">[8]Liguria!#REF!</definedName>
    <definedName name="m_liguria" localSheetId="7">#REF!</definedName>
    <definedName name="m_liguria" localSheetId="10">#REF!</definedName>
    <definedName name="m_liguria">[8]Liguria!#REF!</definedName>
    <definedName name="m_lombardia" localSheetId="8">#REF!</definedName>
    <definedName name="m_lombardia" localSheetId="9">#REF!</definedName>
    <definedName name="m_lombardia" localSheetId="11">#REF!</definedName>
    <definedName name="m_lombardia" localSheetId="12">#REF!</definedName>
    <definedName name="m_lombardia" localSheetId="13">#REF!</definedName>
    <definedName name="m_lombardia" localSheetId="16">[8]Lombardia!#REF!</definedName>
    <definedName name="m_lombardia" localSheetId="19">[8]Lombardia!#REF!</definedName>
    <definedName name="m_lombardia" localSheetId="7">#REF!</definedName>
    <definedName name="m_lombardia" localSheetId="10">#REF!</definedName>
    <definedName name="m_lombardia">[8]Lombardia!#REF!</definedName>
    <definedName name="m_marche" localSheetId="8">#REF!</definedName>
    <definedName name="m_marche" localSheetId="9">#REF!</definedName>
    <definedName name="m_marche" localSheetId="11">#REF!</definedName>
    <definedName name="m_marche" localSheetId="12">#REF!</definedName>
    <definedName name="m_marche" localSheetId="13">#REF!</definedName>
    <definedName name="m_marche" localSheetId="16">[8]Marche!#REF!</definedName>
    <definedName name="m_marche" localSheetId="19">[8]Marche!#REF!</definedName>
    <definedName name="m_marche" localSheetId="7">#REF!</definedName>
    <definedName name="m_marche" localSheetId="10">#REF!</definedName>
    <definedName name="m_marche">[8]Marche!#REF!</definedName>
    <definedName name="m_mezzogiorno" localSheetId="8">#REF!</definedName>
    <definedName name="m_mezzogiorno" localSheetId="9">#REF!</definedName>
    <definedName name="m_mezzogiorno" localSheetId="11">#REF!</definedName>
    <definedName name="m_mezzogiorno" localSheetId="12">#REF!</definedName>
    <definedName name="m_mezzogiorno" localSheetId="13">#REF!</definedName>
    <definedName name="m_mezzogiorno" localSheetId="16">[8]Mezzogiorno!#REF!</definedName>
    <definedName name="m_mezzogiorno" localSheetId="19">[8]Mezzogiorno!#REF!</definedName>
    <definedName name="m_mezzogiorno" localSheetId="7">#REF!</definedName>
    <definedName name="m_mezzogiorno" localSheetId="10">#REF!</definedName>
    <definedName name="m_mezzogiorno">[8]Mezzogiorno!#REF!</definedName>
    <definedName name="m_molise" localSheetId="8">#REF!</definedName>
    <definedName name="m_molise" localSheetId="9">#REF!</definedName>
    <definedName name="m_molise" localSheetId="11">#REF!</definedName>
    <definedName name="m_molise" localSheetId="12">#REF!</definedName>
    <definedName name="m_molise" localSheetId="13">#REF!</definedName>
    <definedName name="m_molise" localSheetId="16">[8]Molise!#REF!</definedName>
    <definedName name="m_molise" localSheetId="19">[8]Molise!#REF!</definedName>
    <definedName name="m_molise" localSheetId="7">#REF!</definedName>
    <definedName name="m_molise" localSheetId="10">#REF!</definedName>
    <definedName name="m_molise">[8]Molise!#REF!</definedName>
    <definedName name="m_nord" localSheetId="8">#REF!</definedName>
    <definedName name="m_nord" localSheetId="9">#REF!</definedName>
    <definedName name="m_nord" localSheetId="11">#REF!</definedName>
    <definedName name="m_nord" localSheetId="12">#REF!</definedName>
    <definedName name="m_nord" localSheetId="13">#REF!</definedName>
    <definedName name="m_nord" localSheetId="16">[8]Nord!#REF!</definedName>
    <definedName name="m_nord" localSheetId="19">[8]Nord!#REF!</definedName>
    <definedName name="m_nord" localSheetId="7">#REF!</definedName>
    <definedName name="m_nord" localSheetId="10">#REF!</definedName>
    <definedName name="m_nord">[8]Nord!#REF!</definedName>
    <definedName name="m_nordest" localSheetId="8">#REF!</definedName>
    <definedName name="m_nordest" localSheetId="9">#REF!</definedName>
    <definedName name="m_nordest" localSheetId="11">#REF!</definedName>
    <definedName name="m_nordest" localSheetId="12">#REF!</definedName>
    <definedName name="m_nordest" localSheetId="13">#REF!</definedName>
    <definedName name="m_nordest" localSheetId="16">'[8]Nord-Est'!#REF!</definedName>
    <definedName name="m_nordest" localSheetId="19">'[8]Nord-Est'!#REF!</definedName>
    <definedName name="m_nordest" localSheetId="7">#REF!</definedName>
    <definedName name="m_nordest" localSheetId="10">#REF!</definedName>
    <definedName name="m_nordest">'[8]Nord-Est'!#REF!</definedName>
    <definedName name="m_nordovest" localSheetId="8">#REF!</definedName>
    <definedName name="m_nordovest" localSheetId="9">#REF!</definedName>
    <definedName name="m_nordovest" localSheetId="11">#REF!</definedName>
    <definedName name="m_nordovest" localSheetId="12">#REF!</definedName>
    <definedName name="m_nordovest" localSheetId="13">#REF!</definedName>
    <definedName name="m_nordovest" localSheetId="16">'[8]Nord-Ovest'!#REF!</definedName>
    <definedName name="m_nordovest" localSheetId="19">'[8]Nord-Ovest'!#REF!</definedName>
    <definedName name="m_nordovest" localSheetId="7">#REF!</definedName>
    <definedName name="m_nordovest" localSheetId="10">#REF!</definedName>
    <definedName name="m_nordovest">'[8]Nord-Ovest'!#REF!</definedName>
    <definedName name="m_piemonte" localSheetId="8">#REF!</definedName>
    <definedName name="m_piemonte" localSheetId="9">#REF!</definedName>
    <definedName name="m_piemonte" localSheetId="11">#REF!</definedName>
    <definedName name="m_piemonte" localSheetId="12">#REF!</definedName>
    <definedName name="m_piemonte" localSheetId="13">#REF!</definedName>
    <definedName name="m_piemonte" localSheetId="16">[8]Piemonte!#REF!</definedName>
    <definedName name="m_piemonte" localSheetId="19">[8]Piemonte!#REF!</definedName>
    <definedName name="m_piemonte" localSheetId="7">#REF!</definedName>
    <definedName name="m_piemonte" localSheetId="10">#REF!</definedName>
    <definedName name="m_piemonte">[8]Piemonte!#REF!</definedName>
    <definedName name="m_puglia" localSheetId="8">#REF!</definedName>
    <definedName name="m_puglia" localSheetId="9">#REF!</definedName>
    <definedName name="m_puglia" localSheetId="11">#REF!</definedName>
    <definedName name="m_puglia" localSheetId="12">#REF!</definedName>
    <definedName name="m_puglia" localSheetId="13">#REF!</definedName>
    <definedName name="m_puglia" localSheetId="16">[8]Puglia!#REF!</definedName>
    <definedName name="m_puglia" localSheetId="19">[8]Puglia!#REF!</definedName>
    <definedName name="m_puglia" localSheetId="7">#REF!</definedName>
    <definedName name="m_puglia" localSheetId="10">#REF!</definedName>
    <definedName name="m_puglia">[8]Puglia!#REF!</definedName>
    <definedName name="m_sardegna" localSheetId="8">#REF!</definedName>
    <definedName name="m_sardegna" localSheetId="9">#REF!</definedName>
    <definedName name="m_sardegna" localSheetId="11">#REF!</definedName>
    <definedName name="m_sardegna" localSheetId="12">#REF!</definedName>
    <definedName name="m_sardegna" localSheetId="13">#REF!</definedName>
    <definedName name="m_sardegna" localSheetId="16">[8]Sardegna!#REF!</definedName>
    <definedName name="m_sardegna" localSheetId="19">[8]Sardegna!#REF!</definedName>
    <definedName name="m_sardegna" localSheetId="7">#REF!</definedName>
    <definedName name="m_sardegna" localSheetId="10">#REF!</definedName>
    <definedName name="m_sardegna">[8]Sardegna!#REF!</definedName>
    <definedName name="m_sicilia" localSheetId="8">#REF!</definedName>
    <definedName name="m_sicilia" localSheetId="9">#REF!</definedName>
    <definedName name="m_sicilia" localSheetId="11">#REF!</definedName>
    <definedName name="m_sicilia" localSheetId="12">#REF!</definedName>
    <definedName name="m_sicilia" localSheetId="13">#REF!</definedName>
    <definedName name="m_sicilia" localSheetId="16">[8]Sicilia!#REF!</definedName>
    <definedName name="m_sicilia" localSheetId="19">[8]Sicilia!#REF!</definedName>
    <definedName name="m_sicilia" localSheetId="7">#REF!</definedName>
    <definedName name="m_sicilia" localSheetId="10">#REF!</definedName>
    <definedName name="m_sicilia">[8]Sicilia!#REF!</definedName>
    <definedName name="m_toscana" localSheetId="8">#REF!</definedName>
    <definedName name="m_toscana" localSheetId="9">#REF!</definedName>
    <definedName name="m_toscana" localSheetId="11">#REF!</definedName>
    <definedName name="m_toscana" localSheetId="12">#REF!</definedName>
    <definedName name="m_toscana" localSheetId="13">#REF!</definedName>
    <definedName name="m_toscana" localSheetId="16">[8]Toscana!#REF!</definedName>
    <definedName name="m_toscana" localSheetId="19">[8]Toscana!#REF!</definedName>
    <definedName name="m_toscana" localSheetId="7">#REF!</definedName>
    <definedName name="m_toscana" localSheetId="10">#REF!</definedName>
    <definedName name="m_toscana">[8]Toscana!#REF!</definedName>
    <definedName name="m_trentino" localSheetId="8">#REF!</definedName>
    <definedName name="m_trentino" localSheetId="9">#REF!</definedName>
    <definedName name="m_trentino" localSheetId="11">#REF!</definedName>
    <definedName name="m_trentino" localSheetId="12">#REF!</definedName>
    <definedName name="m_trentino" localSheetId="13">#REF!</definedName>
    <definedName name="m_trentino" localSheetId="16">[8]Trentino!#REF!</definedName>
    <definedName name="m_trentino" localSheetId="19">[8]Trentino!#REF!</definedName>
    <definedName name="m_trentino" localSheetId="7">#REF!</definedName>
    <definedName name="m_trentino" localSheetId="10">#REF!</definedName>
    <definedName name="m_trentino">[8]Trentino!#REF!</definedName>
    <definedName name="m_trento" localSheetId="8">#REF!</definedName>
    <definedName name="m_trento" localSheetId="9">#REF!</definedName>
    <definedName name="m_trento" localSheetId="11">#REF!</definedName>
    <definedName name="m_trento" localSheetId="12">#REF!</definedName>
    <definedName name="m_trento" localSheetId="13">#REF!</definedName>
    <definedName name="m_trento" localSheetId="16">[8]Trento!#REF!</definedName>
    <definedName name="m_trento" localSheetId="19">[8]Trento!#REF!</definedName>
    <definedName name="m_trento" localSheetId="7">#REF!</definedName>
    <definedName name="m_trento" localSheetId="10">#REF!</definedName>
    <definedName name="m_trento">[8]Trento!#REF!</definedName>
    <definedName name="m_umbria" localSheetId="8">#REF!</definedName>
    <definedName name="m_umbria" localSheetId="9">#REF!</definedName>
    <definedName name="m_umbria" localSheetId="11">#REF!</definedName>
    <definedName name="m_umbria" localSheetId="12">#REF!</definedName>
    <definedName name="m_umbria" localSheetId="13">#REF!</definedName>
    <definedName name="m_umbria" localSheetId="16">[8]Umbria!#REF!</definedName>
    <definedName name="m_umbria" localSheetId="19">[8]Umbria!#REF!</definedName>
    <definedName name="m_umbria" localSheetId="7">#REF!</definedName>
    <definedName name="m_umbria" localSheetId="10">#REF!</definedName>
    <definedName name="m_umbria">[8]Umbria!#REF!</definedName>
    <definedName name="m_valleaosta" localSheetId="8">#REF!</definedName>
    <definedName name="m_valleaosta" localSheetId="9">#REF!</definedName>
    <definedName name="m_valleaosta" localSheetId="11">#REF!</definedName>
    <definedName name="m_valleaosta" localSheetId="12">#REF!</definedName>
    <definedName name="m_valleaosta" localSheetId="13">#REF!</definedName>
    <definedName name="m_valleaosta" localSheetId="16">'[8]Valle d''Aosta'!#REF!</definedName>
    <definedName name="m_valleaosta" localSheetId="19">'[8]Valle d''Aosta'!#REF!</definedName>
    <definedName name="m_valleaosta" localSheetId="7">#REF!</definedName>
    <definedName name="m_valleaosta" localSheetId="10">#REF!</definedName>
    <definedName name="m_valleaosta">'[8]Valle d''Aosta'!#REF!</definedName>
    <definedName name="m_veneto" localSheetId="8">#REF!</definedName>
    <definedName name="m_veneto" localSheetId="9">#REF!</definedName>
    <definedName name="m_veneto" localSheetId="11">#REF!</definedName>
    <definedName name="m_veneto" localSheetId="12">#REF!</definedName>
    <definedName name="m_veneto" localSheetId="13">#REF!</definedName>
    <definedName name="m_veneto" localSheetId="16">[8]Veneto!#REF!</definedName>
    <definedName name="m_veneto" localSheetId="19">[8]Veneto!#REF!</definedName>
    <definedName name="m_veneto" localSheetId="7">#REF!</definedName>
    <definedName name="m_veneto" localSheetId="10">#REF!</definedName>
    <definedName name="m_veneto">[8]Veneto!#REF!</definedName>
    <definedName name="Macro1" localSheetId="16">#REF!</definedName>
    <definedName name="Macro1" localSheetId="19">#REF!</definedName>
    <definedName name="Macro1">#REF!</definedName>
    <definedName name="Macro2" localSheetId="16">#REF!</definedName>
    <definedName name="Macro2">#REF!</definedName>
    <definedName name="Macro3" localSheetId="16">#REF!</definedName>
    <definedName name="Macro3">#REF!</definedName>
    <definedName name="Macro4" localSheetId="16">#REF!</definedName>
    <definedName name="Macro4">#REF!</definedName>
    <definedName name="Macro5" localSheetId="16">#REF!</definedName>
    <definedName name="Macro5">#REF!</definedName>
    <definedName name="Macrograf1" localSheetId="16">#REF!</definedName>
    <definedName name="Macrograf1">#REF!</definedName>
    <definedName name="MBD" localSheetId="16">#REF!</definedName>
    <definedName name="MBD">#REF!</definedName>
    <definedName name="METADATA" localSheetId="16">#REF!</definedName>
    <definedName name="METADATA">#REF!</definedName>
    <definedName name="MEX_RSU_TSP..NAF" localSheetId="16">#REF!</definedName>
    <definedName name="MEX_RSU_TSP..NAF">#REF!</definedName>
    <definedName name="MEX_WSU_TSP..NAF" localSheetId="16">#REF!</definedName>
    <definedName name="MEX_WSU_TSP..NAF">#REF!</definedName>
    <definedName name="Month" localSheetId="16">#REF!</definedName>
    <definedName name="Month">#REF!</definedName>
    <definedName name="N" localSheetId="16">#REF!</definedName>
    <definedName name="N">#REF!</definedName>
    <definedName name="NomeTabella">"Dummy"</definedName>
    <definedName name="NUMERO_MEDIO_ATTI_AC." localSheetId="16">#REF!</definedName>
    <definedName name="NUMERO_MEDIO_ATTI_AC." localSheetId="19">#REF!</definedName>
    <definedName name="NUMERO_MEDIO_ATTI_AC.">#REF!</definedName>
    <definedName name="p" localSheetId="16">#REF!</definedName>
    <definedName name="p">#REF!</definedName>
    <definedName name="Paesi" localSheetId="16">#REF!</definedName>
    <definedName name="Paesi">#REF!</definedName>
    <definedName name="PERCENTUALI" localSheetId="8">#REF!</definedName>
    <definedName name="PERCENTUALI" localSheetId="9">#REF!</definedName>
    <definedName name="PERCENTUALI" localSheetId="11">#REF!</definedName>
    <definedName name="PERCENTUALI" localSheetId="12">#REF!</definedName>
    <definedName name="PERCENTUALI" localSheetId="13">#REF!</definedName>
    <definedName name="PERCENTUALI" localSheetId="16">#REF!</definedName>
    <definedName name="PERCENTUALI" localSheetId="7">#REF!</definedName>
    <definedName name="PERCENTUALI" localSheetId="10">#REF!</definedName>
    <definedName name="PERCENTUALI">#REF!</definedName>
    <definedName name="PERDESC" localSheetId="16">#REF!</definedName>
    <definedName name="PERDESC">#REF!</definedName>
    <definedName name="PREZZO_MEDIO" localSheetId="16">#REF!</definedName>
    <definedName name="PREZZO_MEDIO">#REF!</definedName>
    <definedName name="print" localSheetId="8">#REF!</definedName>
    <definedName name="print" localSheetId="9">#REF!</definedName>
    <definedName name="print" localSheetId="11">#REF!</definedName>
    <definedName name="print" localSheetId="12">#REF!</definedName>
    <definedName name="print" localSheetId="13">#REF!</definedName>
    <definedName name="print" localSheetId="16">#REF!</definedName>
    <definedName name="print" localSheetId="7">#REF!</definedName>
    <definedName name="print" localSheetId="10">#REF!</definedName>
    <definedName name="print">#REF!</definedName>
    <definedName name="Print_Area_MI" localSheetId="16">#REF!</definedName>
    <definedName name="Print_Area_MI" localSheetId="0">#REF!</definedName>
    <definedName name="Print_Area_MI">#REF!</definedName>
    <definedName name="Prod_mondo" localSheetId="16">#REF!</definedName>
    <definedName name="Prod_mondo">#REF!</definedName>
    <definedName name="PRODOTTI" localSheetId="16">#REF!</definedName>
    <definedName name="PRODOTTI">#REF!</definedName>
    <definedName name="PROVA_12_97" localSheetId="16">#REF!</definedName>
    <definedName name="PROVA_12_97">#REF!</definedName>
    <definedName name="Query2" localSheetId="16">#REF!</definedName>
    <definedName name="Query2">#REF!</definedName>
    <definedName name="qwe" localSheetId="16">#REF!</definedName>
    <definedName name="qwe">#REF!</definedName>
    <definedName name="re" localSheetId="8">#REF!</definedName>
    <definedName name="re" localSheetId="9">#REF!</definedName>
    <definedName name="re" localSheetId="11">#REF!</definedName>
    <definedName name="re" localSheetId="12">#REF!</definedName>
    <definedName name="re" localSheetId="13">#REF!</definedName>
    <definedName name="re" localSheetId="7">#REF!</definedName>
    <definedName name="re" localSheetId="10">#REF!</definedName>
    <definedName name="re">[1]Sheet1!$C$4</definedName>
    <definedName name="Recover" localSheetId="16">#REF!</definedName>
    <definedName name="Recover" localSheetId="19">#REF!</definedName>
    <definedName name="Recover">#REF!</definedName>
    <definedName name="REGIONI" localSheetId="8">#REF!</definedName>
    <definedName name="REGIONI" localSheetId="9">#REF!</definedName>
    <definedName name="REGIONI" localSheetId="11">#REF!</definedName>
    <definedName name="REGIONI" localSheetId="12">#REF!</definedName>
    <definedName name="REGIONI" localSheetId="13">#REF!</definedName>
    <definedName name="REGIONI" localSheetId="16">#REF!</definedName>
    <definedName name="REGIONI" localSheetId="7">#REF!</definedName>
    <definedName name="REGIONI" localSheetId="10">#REF!</definedName>
    <definedName name="REGIONI">#REF!</definedName>
    <definedName name="_xlnm.Recorder" localSheetId="16">#REF!</definedName>
    <definedName name="_xlnm.Recorder">#REF!</definedName>
    <definedName name="RUS_RSU_TAV..C" localSheetId="16">#REF!</definedName>
    <definedName name="RUS_RSU_TAV..C">#REF!</definedName>
    <definedName name="RUS_SU_IM..QT" localSheetId="16">#REF!</definedName>
    <definedName name="RUS_SU_IM..QT">#REF!</definedName>
    <definedName name="RUS_WSU_TAV..C" localSheetId="16">#REF!</definedName>
    <definedName name="RUS_WSU_TAV..C">#REF!</definedName>
    <definedName name="s" localSheetId="8">#REF!</definedName>
    <definedName name="s" localSheetId="9">#REF!</definedName>
    <definedName name="s" localSheetId="11">#REF!</definedName>
    <definedName name="s" localSheetId="12">#REF!</definedName>
    <definedName name="s" localSheetId="13">#REF!</definedName>
    <definedName name="s" localSheetId="7">#REF!</definedName>
    <definedName name="s" localSheetId="10">#REF!</definedName>
    <definedName name="s">[1]Sheet1!$C$30</definedName>
    <definedName name="SHAPIRO_CONSTANTS" localSheetId="16">#REF!</definedName>
    <definedName name="SHAPIRO_CONSTANTS" localSheetId="19">#REF!</definedName>
    <definedName name="SHAPIRO_CONSTANTS">#REF!</definedName>
    <definedName name="SHAPIRO_CRITICAL" localSheetId="16">#REF!</definedName>
    <definedName name="SHAPIRO_CRITICAL">#REF!</definedName>
    <definedName name="TASSIANNUI" localSheetId="8">#REF!</definedName>
    <definedName name="TASSIANNUI" localSheetId="9">#REF!</definedName>
    <definedName name="TASSIANNUI" localSheetId="11">#REF!</definedName>
    <definedName name="TASSIANNUI" localSheetId="12">#REF!</definedName>
    <definedName name="TASSIANNUI" localSheetId="13">#REF!</definedName>
    <definedName name="TASSIANNUI" localSheetId="16">#REF!</definedName>
    <definedName name="TASSIANNUI" localSheetId="7">#REF!</definedName>
    <definedName name="TASSIANNUI" localSheetId="10">#REF!</definedName>
    <definedName name="TASSIANNUI">#REF!</definedName>
    <definedName name="TASSITOTALI" localSheetId="8">#REF!</definedName>
    <definedName name="TASSITOTALI" localSheetId="9">#REF!</definedName>
    <definedName name="TASSITOTALI" localSheetId="11">#REF!</definedName>
    <definedName name="TASSITOTALI" localSheetId="12">#REF!</definedName>
    <definedName name="TASSITOTALI" localSheetId="13">#REF!</definedName>
    <definedName name="TASSITOTALI" localSheetId="16">#REF!</definedName>
    <definedName name="TASSITOTALI" localSheetId="7">#REF!</definedName>
    <definedName name="TASSITOTALI" localSheetId="10">#REF!</definedName>
    <definedName name="TASSITOTALI">#REF!</definedName>
    <definedName name="Tav_1_1_CENTRO" localSheetId="8">#REF!</definedName>
    <definedName name="Tav_1_1_CENTRO" localSheetId="9">#REF!</definedName>
    <definedName name="Tav_1_1_CENTRO" localSheetId="11">#REF!</definedName>
    <definedName name="Tav_1_1_CENTRO" localSheetId="12">#REF!</definedName>
    <definedName name="Tav_1_1_CENTRO" localSheetId="13">#REF!</definedName>
    <definedName name="Tav_1_1_CENTRO" localSheetId="16">#REF!</definedName>
    <definedName name="Tav_1_1_CENTRO" localSheetId="7">#REF!</definedName>
    <definedName name="Tav_1_1_CENTRO" localSheetId="10">#REF!</definedName>
    <definedName name="Tav_1_1_CENTRO">#REF!</definedName>
    <definedName name="Tav_1_1_ITALIA" localSheetId="16">#REF!</definedName>
    <definedName name="Tav_1_1_ITALIA">#REF!</definedName>
    <definedName name="Tav_1_1_MEZZOGIORNO" localSheetId="16">#REF!</definedName>
    <definedName name="Tav_1_1_MEZZOGIORNO">#REF!</definedName>
    <definedName name="Tav_1_1_NE" localSheetId="16">#REF!</definedName>
    <definedName name="Tav_1_1_NE">#REF!</definedName>
    <definedName name="Tav_1_1_NO" localSheetId="16">#REF!</definedName>
    <definedName name="Tav_1_1_NO">#REF!</definedName>
    <definedName name="Tav_1_1_NORD" localSheetId="16">#REF!</definedName>
    <definedName name="Tav_1_1_NORD">#REF!</definedName>
    <definedName name="Tav_1_2_CENTRO" localSheetId="16">#REF!</definedName>
    <definedName name="Tav_1_2_CENTRO">#REF!</definedName>
    <definedName name="Tav_1_2_ITALIA" localSheetId="16">#REF!</definedName>
    <definedName name="Tav_1_2_ITALIA">#REF!</definedName>
    <definedName name="Tav_1_2_MEZZOGIORNO" localSheetId="16">#REF!</definedName>
    <definedName name="Tav_1_2_MEZZOGIORNO">#REF!</definedName>
    <definedName name="Tav_1_2_NE" localSheetId="16">#REF!</definedName>
    <definedName name="Tav_1_2_NE">#REF!</definedName>
    <definedName name="Tav_1_2_NO" localSheetId="16">#REF!</definedName>
    <definedName name="Tav_1_2_NO">#REF!</definedName>
    <definedName name="Tav_1_2_NORD" localSheetId="16">#REF!</definedName>
    <definedName name="Tav_1_2_NORD">#REF!</definedName>
    <definedName name="Tav_2_1_CENTRO" localSheetId="16">#REF!</definedName>
    <definedName name="Tav_2_1_CENTRO">#REF!</definedName>
    <definedName name="Tav_2_1_ITALIA" localSheetId="16">#REF!</definedName>
    <definedName name="Tav_2_1_ITALIA">#REF!</definedName>
    <definedName name="Tav_2_1_MEZZOGIORNO" localSheetId="16">#REF!</definedName>
    <definedName name="Tav_2_1_MEZZOGIORNO">#REF!</definedName>
    <definedName name="Tav_2_1_NE" localSheetId="16">#REF!</definedName>
    <definedName name="Tav_2_1_NE">#REF!</definedName>
    <definedName name="Tav_2_1_NO" localSheetId="16">#REF!</definedName>
    <definedName name="Tav_2_1_NO">#REF!</definedName>
    <definedName name="Tav_2_1_NORD" localSheetId="16">#REF!</definedName>
    <definedName name="Tav_2_1_NORD">#REF!</definedName>
    <definedName name="Tav_3_2_CENTRO" localSheetId="16">#REF!</definedName>
    <definedName name="Tav_3_2_CENTRO">#REF!</definedName>
    <definedName name="Tav_3_2_ITALIA" localSheetId="16">#REF!</definedName>
    <definedName name="Tav_3_2_ITALIA">#REF!</definedName>
    <definedName name="Tav_3_2_MEZZOGIORNO" localSheetId="16">#REF!</definedName>
    <definedName name="Tav_3_2_MEZZOGIORNO">#REF!</definedName>
    <definedName name="Tav_3_2_NE" localSheetId="16">#REF!</definedName>
    <definedName name="Tav_3_2_NE">#REF!</definedName>
    <definedName name="Tav_3_2_NO" localSheetId="16">#REF!</definedName>
    <definedName name="Tav_3_2_NO">#REF!</definedName>
    <definedName name="Tav_3_2_NORD" localSheetId="16">#REF!</definedName>
    <definedName name="Tav_3_2_NORD">#REF!</definedName>
    <definedName name="Tav_3_24_CENTRO" localSheetId="16">#REF!</definedName>
    <definedName name="Tav_3_24_CENTRO">#REF!</definedName>
    <definedName name="Tav_3_24_ITALIA" localSheetId="16">#REF!</definedName>
    <definedName name="Tav_3_24_ITALIA">#REF!</definedName>
    <definedName name="Tav_3_24_MEZZOGIORNO" localSheetId="16">#REF!</definedName>
    <definedName name="Tav_3_24_MEZZOGIORNO">#REF!</definedName>
    <definedName name="Tav_3_24_NE" localSheetId="16">#REF!</definedName>
    <definedName name="Tav_3_24_NE">#REF!</definedName>
    <definedName name="Tav_3_24_NO" localSheetId="16">#REF!</definedName>
    <definedName name="Tav_3_24_NO">#REF!</definedName>
    <definedName name="Tav_3_24_NORD" localSheetId="16">#REF!</definedName>
    <definedName name="Tav_3_24_NORD">#REF!</definedName>
    <definedName name="Tav_3_25_CENTRO" localSheetId="16">#REF!</definedName>
    <definedName name="Tav_3_25_CENTRO">#REF!</definedName>
    <definedName name="Tav_3_25_ITALIA" localSheetId="16">#REF!</definedName>
    <definedName name="Tav_3_25_ITALIA">#REF!</definedName>
    <definedName name="Tav_3_25_MEZZOGIORNO" localSheetId="16">#REF!</definedName>
    <definedName name="Tav_3_25_MEZZOGIORNO">#REF!</definedName>
    <definedName name="Tav_3_25_NE" localSheetId="8">#REF!</definedName>
    <definedName name="Tav_3_25_NE" localSheetId="9">#REF!</definedName>
    <definedName name="Tav_3_25_NE" localSheetId="11">#REF!</definedName>
    <definedName name="Tav_3_25_NE" localSheetId="12">#REF!</definedName>
    <definedName name="Tav_3_25_NE" localSheetId="13">#REF!</definedName>
    <definedName name="Tav_3_25_NE" localSheetId="16">#REF!</definedName>
    <definedName name="Tav_3_25_NE" localSheetId="0">[11]TAV_3_25!#REF!</definedName>
    <definedName name="Tav_3_25_NE" localSheetId="7">#REF!</definedName>
    <definedName name="Tav_3_25_NE" localSheetId="10">#REF!</definedName>
    <definedName name="Tav_3_25_NE">#REF!</definedName>
    <definedName name="Tav_3_25_NO" localSheetId="8">#REF!</definedName>
    <definedName name="Tav_3_25_NO" localSheetId="9">#REF!</definedName>
    <definedName name="Tav_3_25_NO" localSheetId="11">#REF!</definedName>
    <definedName name="Tav_3_25_NO" localSheetId="12">#REF!</definedName>
    <definedName name="Tav_3_25_NO" localSheetId="13">#REF!</definedName>
    <definedName name="Tav_3_25_NO" localSheetId="16">#REF!</definedName>
    <definedName name="Tav_3_25_NO" localSheetId="0">[11]TAV_3_25!#REF!</definedName>
    <definedName name="Tav_3_25_NO" localSheetId="7">#REF!</definedName>
    <definedName name="Tav_3_25_NO" localSheetId="10">#REF!</definedName>
    <definedName name="Tav_3_25_NO">#REF!</definedName>
    <definedName name="Tav_3_25_NORD" localSheetId="8">#REF!</definedName>
    <definedName name="Tav_3_25_NORD" localSheetId="9">#REF!</definedName>
    <definedName name="Tav_3_25_NORD" localSheetId="11">#REF!</definedName>
    <definedName name="Tav_3_25_NORD" localSheetId="12">#REF!</definedName>
    <definedName name="Tav_3_25_NORD" localSheetId="13">#REF!</definedName>
    <definedName name="Tav_3_25_NORD" localSheetId="16">#REF!</definedName>
    <definedName name="Tav_3_25_NORD" localSheetId="7">#REF!</definedName>
    <definedName name="Tav_3_25_NORD" localSheetId="10">#REF!</definedName>
    <definedName name="Tav_3_25_NORD">#REF!</definedName>
    <definedName name="Tav_3_3_CENTRO" localSheetId="8">#REF!</definedName>
    <definedName name="Tav_3_3_CENTRO" localSheetId="9">#REF!</definedName>
    <definedName name="Tav_3_3_CENTRO" localSheetId="11">#REF!</definedName>
    <definedName name="Tav_3_3_CENTRO" localSheetId="12">#REF!</definedName>
    <definedName name="Tav_3_3_CENTRO" localSheetId="13">#REF!</definedName>
    <definedName name="Tav_3_3_CENTRO" localSheetId="16">#REF!</definedName>
    <definedName name="Tav_3_3_CENTRO" localSheetId="7">#REF!</definedName>
    <definedName name="Tav_3_3_CENTRO" localSheetId="10">#REF!</definedName>
    <definedName name="Tav_3_3_CENTRO">#REF!</definedName>
    <definedName name="Tav_3_3_ITALIA" localSheetId="16">#REF!</definedName>
    <definedName name="Tav_3_3_ITALIA">#REF!</definedName>
    <definedName name="Tav_3_3_MEZZOGIORNO" localSheetId="16">#REF!</definedName>
    <definedName name="Tav_3_3_MEZZOGIORNO">#REF!</definedName>
    <definedName name="Tav_3_3_NE" localSheetId="16">#REF!</definedName>
    <definedName name="Tav_3_3_NE">#REF!</definedName>
    <definedName name="Tav_3_3_NO" localSheetId="16">#REF!</definedName>
    <definedName name="Tav_3_3_NO">#REF!</definedName>
    <definedName name="Tav_3_3_NORD" localSheetId="16">#REF!</definedName>
    <definedName name="Tav_3_3_NORD">#REF!</definedName>
    <definedName name="Tav_3_8_CENTRO" localSheetId="16">#REF!</definedName>
    <definedName name="Tav_3_8_CENTRO">#REF!</definedName>
    <definedName name="Tav_3_8_ITALIA" localSheetId="16">#REF!</definedName>
    <definedName name="Tav_3_8_ITALIA">#REF!</definedName>
    <definedName name="Tav_3_8_MEZZOGIORNO" localSheetId="16">#REF!</definedName>
    <definedName name="Tav_3_8_MEZZOGIORNO">#REF!</definedName>
    <definedName name="Tav_3_8_NE" localSheetId="16">#REF!</definedName>
    <definedName name="Tav_3_8_NE">#REF!</definedName>
    <definedName name="Tav_3_8_NO" localSheetId="16">#REF!</definedName>
    <definedName name="Tav_3_8_NO">#REF!</definedName>
    <definedName name="Tav_3_8_NORD" localSheetId="16">#REF!</definedName>
    <definedName name="Tav_3_8_NORD">#REF!</definedName>
    <definedName name="Tav_4_3_CENTRO" localSheetId="16">#REF!</definedName>
    <definedName name="Tav_4_3_CENTRO">#REF!</definedName>
    <definedName name="Tav_4_3_ITALIA" localSheetId="16">#REF!</definedName>
    <definedName name="Tav_4_3_ITALIA">#REF!</definedName>
    <definedName name="Tav_4_3_MEZZOGIORNO" localSheetId="16">#REF!</definedName>
    <definedName name="Tav_4_3_MEZZOGIORNO">#REF!</definedName>
    <definedName name="Tav_4_3_NE" localSheetId="16">#REF!</definedName>
    <definedName name="Tav_4_3_NE">#REF!</definedName>
    <definedName name="Tav_4_3_NO" localSheetId="16">#REF!</definedName>
    <definedName name="Tav_4_3_NO">#REF!</definedName>
    <definedName name="Tav_4_3_NORD" localSheetId="16">#REF!</definedName>
    <definedName name="Tav_4_3_NORD">#REF!</definedName>
    <definedName name="Tav_4_4_CENTRO" localSheetId="16">#REF!</definedName>
    <definedName name="Tav_4_4_CENTRO">#REF!</definedName>
    <definedName name="Tav_4_4_ITALIA" localSheetId="16">#REF!</definedName>
    <definedName name="Tav_4_4_ITALIA">#REF!</definedName>
    <definedName name="Tav_4_4_MEZZOGIORNO" localSheetId="16">#REF!</definedName>
    <definedName name="Tav_4_4_MEZZOGIORNO">#REF!</definedName>
    <definedName name="Tav_4_4_NE" localSheetId="16">#REF!</definedName>
    <definedName name="Tav_4_4_NE">#REF!</definedName>
    <definedName name="Tav_4_4_NO" localSheetId="16">#REF!</definedName>
    <definedName name="Tav_4_4_NO">#REF!</definedName>
    <definedName name="Tav_4_4_NORD" localSheetId="16">#REF!</definedName>
    <definedName name="Tav_4_4_NORD">#REF!</definedName>
    <definedName name="Tav_4_5_CENTRO" localSheetId="16">#REF!</definedName>
    <definedName name="Tav_4_5_CENTRO">#REF!</definedName>
    <definedName name="Tav_4_5_ITALIA" localSheetId="16">#REF!</definedName>
    <definedName name="Tav_4_5_ITALIA">#REF!</definedName>
    <definedName name="Tav_4_5_MEZZOGIORNO" localSheetId="16">#REF!</definedName>
    <definedName name="Tav_4_5_MEZZOGIORNO">#REF!</definedName>
    <definedName name="Tav_4_5_NE" localSheetId="16">#REF!</definedName>
    <definedName name="Tav_4_5_NE">#REF!</definedName>
    <definedName name="Tav_4_5_NO" localSheetId="16">#REF!</definedName>
    <definedName name="Tav_4_5_NO">#REF!</definedName>
    <definedName name="Tav_4_5_NORD" localSheetId="16">#REF!</definedName>
    <definedName name="Tav_4_5_NORD">#REF!</definedName>
    <definedName name="Tav_4_6_CENTRO" localSheetId="16">#REF!</definedName>
    <definedName name="Tav_4_6_CENTRO">#REF!</definedName>
    <definedName name="Tav_4_6_ITALIA" localSheetId="16">#REF!</definedName>
    <definedName name="Tav_4_6_ITALIA">#REF!</definedName>
    <definedName name="Tav_4_6_MEZZOGIORNO" localSheetId="16">#REF!</definedName>
    <definedName name="Tav_4_6_MEZZOGIORNO">#REF!</definedName>
    <definedName name="Tav_4_6_NE" localSheetId="16">#REF!</definedName>
    <definedName name="Tav_4_6_NE">#REF!</definedName>
    <definedName name="Tav_4_6_NO" localSheetId="16">#REF!</definedName>
    <definedName name="Tav_4_6_NO">#REF!</definedName>
    <definedName name="Tav_4_6_NORD" localSheetId="16">#REF!</definedName>
    <definedName name="Tav_4_6_NORD">#REF!</definedName>
    <definedName name="Totale_Generale" localSheetId="16">#REF!</definedName>
    <definedName name="Totale_Generale">#REF!</definedName>
    <definedName name="tradA" localSheetId="16">#REF!</definedName>
    <definedName name="tradA">#REF!</definedName>
    <definedName name="tt">#REF!</definedName>
    <definedName name="USA_RSU_IM..TAR..WTO" localSheetId="16">#REF!</definedName>
    <definedName name="USA_RSU_IM..TAR..WTO">#REF!</definedName>
    <definedName name="USA_RSU_LR" localSheetId="16">#REF!</definedName>
    <definedName name="USA_RSU_LR">#REF!</definedName>
    <definedName name="USA_SU_IM..TRQ" localSheetId="16">#REF!</definedName>
    <definedName name="USA_SU_IM..TRQ">#REF!</definedName>
    <definedName name="USA_WSU_LR" localSheetId="16">#REF!</definedName>
    <definedName name="USA_WSU_LR">#REF!</definedName>
    <definedName name="USA_WSU_TAV..OQC" localSheetId="16">#REF!</definedName>
    <definedName name="USA_WSU_TAV..OQC">#REF!</definedName>
    <definedName name="USA_WSU_TRQ" localSheetId="16">#REF!</definedName>
    <definedName name="USA_WSU_TRQ">#REF!</definedName>
    <definedName name="VALORI" localSheetId="16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VOL._ANY_PR." localSheetId="16">#REF!</definedName>
    <definedName name="VOL._ANY_PR." localSheetId="19">#REF!</definedName>
    <definedName name="VOL._ANY_PR.">#REF!</definedName>
    <definedName name="VOL._PROM.1" localSheetId="16">#REF!</definedName>
    <definedName name="VOL._PROM.1">#REF!</definedName>
    <definedName name="VOL._PROM.2" localSheetId="16">#REF!</definedName>
    <definedName name="VOL._PROM.2">#REF!</definedName>
    <definedName name="VOL._PROM.3" localSheetId="16">#REF!</definedName>
    <definedName name="VOL._PROM.3">#REF!</definedName>
    <definedName name="VOL._PROM.4" localSheetId="16">#REF!</definedName>
    <definedName name="VOL._PROM.4">#REF!</definedName>
    <definedName name="vot" localSheetId="16">#REF!</definedName>
    <definedName name="vot">#REF!</definedName>
    <definedName name="w" localSheetId="16">#REF!</definedName>
    <definedName name="w">#REF!</definedName>
    <definedName name="wxdd" localSheetId="16">#REF!</definedName>
    <definedName name="wxdd">#REF!</definedName>
    <definedName name="y" localSheetId="16">#REF!</definedName>
    <definedName name="y">#REF!</definedName>
    <definedName name="ZONEALTIMETRICH" localSheetId="8">#REF!</definedName>
    <definedName name="ZONEALTIMETRICH" localSheetId="9">#REF!</definedName>
    <definedName name="ZONEALTIMETRICH" localSheetId="11">#REF!</definedName>
    <definedName name="ZONEALTIMETRICH" localSheetId="12">#REF!</definedName>
    <definedName name="ZONEALTIMETRICH" localSheetId="13">#REF!</definedName>
    <definedName name="ZONEALTIMETRICH" localSheetId="16">#REF!</definedName>
    <definedName name="ZONEALTIMETRICH" localSheetId="7">#REF!</definedName>
    <definedName name="ZONEALTIMETRICH" localSheetId="10">#REF!</definedName>
    <definedName name="ZONEALTIMETRIC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76" l="1"/>
  <c r="C6" i="76"/>
  <c r="D6" i="76"/>
  <c r="E6" i="76"/>
  <c r="F6" i="76"/>
  <c r="G6" i="76"/>
  <c r="H6" i="76"/>
  <c r="I6" i="76"/>
  <c r="J6" i="76"/>
  <c r="K6" i="76"/>
  <c r="L6" i="76"/>
  <c r="M6" i="76"/>
  <c r="N6" i="76"/>
  <c r="O6" i="76"/>
  <c r="P6" i="76"/>
  <c r="Q6" i="76"/>
  <c r="R6" i="76"/>
  <c r="S6" i="76"/>
  <c r="T6" i="76"/>
  <c r="U6" i="76"/>
  <c r="V6" i="76"/>
  <c r="W6" i="76"/>
  <c r="X6" i="76"/>
  <c r="Y6" i="76"/>
  <c r="Y8" i="76"/>
  <c r="C9" i="76"/>
  <c r="D9" i="76"/>
  <c r="E9" i="76"/>
  <c r="F9" i="76"/>
  <c r="G9" i="76"/>
  <c r="H9" i="76"/>
  <c r="I9" i="76"/>
  <c r="J9" i="76"/>
  <c r="K9" i="76"/>
  <c r="L9" i="76"/>
  <c r="M9" i="76"/>
  <c r="N9" i="76"/>
  <c r="O9" i="76"/>
  <c r="P9" i="76"/>
  <c r="Q9" i="76"/>
  <c r="R9" i="76"/>
  <c r="S9" i="76"/>
  <c r="T9" i="76"/>
  <c r="U9" i="76"/>
  <c r="V9" i="76"/>
  <c r="W9" i="76"/>
  <c r="X9" i="76"/>
  <c r="K13" i="103"/>
  <c r="J13" i="103"/>
  <c r="I13" i="103"/>
  <c r="H13" i="103"/>
  <c r="G13" i="103"/>
  <c r="F13" i="103"/>
  <c r="E13" i="103"/>
  <c r="D13" i="103"/>
  <c r="C13" i="103"/>
  <c r="B13" i="103"/>
  <c r="K8" i="103"/>
  <c r="J8" i="103"/>
  <c r="I8" i="103"/>
  <c r="H8" i="103"/>
  <c r="G8" i="103"/>
  <c r="F8" i="103"/>
  <c r="E8" i="103"/>
  <c r="D8" i="103"/>
  <c r="C8" i="103"/>
  <c r="B8" i="103"/>
  <c r="B5" i="97" l="1"/>
  <c r="C5" i="97"/>
  <c r="D5" i="97"/>
  <c r="G5" i="97" s="1"/>
  <c r="F6" i="97"/>
  <c r="G6" i="97"/>
  <c r="F7" i="97"/>
  <c r="G7" i="97"/>
  <c r="F8" i="97"/>
  <c r="G8" i="97"/>
  <c r="F9" i="97"/>
  <c r="G9" i="97"/>
  <c r="F10" i="97"/>
  <c r="G10" i="97"/>
  <c r="C10" i="93"/>
  <c r="D10" i="93"/>
  <c r="E10" i="93"/>
  <c r="F10" i="93"/>
  <c r="G10" i="93"/>
  <c r="H10" i="93"/>
  <c r="H13" i="93"/>
  <c r="F5" i="92"/>
  <c r="F9" i="92"/>
  <c r="F5" i="97" l="1"/>
  <c r="O6" i="79"/>
  <c r="B7" i="79"/>
  <c r="C7" i="79"/>
  <c r="D7" i="79"/>
  <c r="E7" i="79"/>
  <c r="O7" i="79"/>
  <c r="B8" i="79"/>
  <c r="C8" i="79"/>
  <c r="D8" i="79"/>
  <c r="E8" i="79"/>
  <c r="O8" i="79"/>
  <c r="M9" i="79"/>
  <c r="B10" i="79"/>
  <c r="C10" i="79"/>
  <c r="D10" i="79"/>
  <c r="E10" i="79"/>
  <c r="J10" i="79"/>
  <c r="M10" i="79"/>
  <c r="M11" i="79"/>
  <c r="J12" i="79"/>
  <c r="K12" i="79"/>
  <c r="L12" i="79"/>
  <c r="M12" i="79"/>
  <c r="M13" i="79"/>
  <c r="M14" i="79"/>
  <c r="G6" i="78"/>
  <c r="H6" i="78"/>
  <c r="G7" i="78"/>
  <c r="H7" i="78"/>
  <c r="G8" i="78"/>
  <c r="H8" i="78"/>
  <c r="G9" i="78"/>
  <c r="H9" i="78"/>
  <c r="G10" i="78"/>
  <c r="H10" i="78"/>
  <c r="B12" i="78"/>
  <c r="C12" i="78"/>
  <c r="D12" i="78"/>
  <c r="E12" i="78"/>
  <c r="H12" i="78" s="1"/>
  <c r="G12" i="78"/>
  <c r="A4" i="77"/>
  <c r="A5" i="77" s="1"/>
  <c r="A6" i="77" s="1"/>
  <c r="A7" i="77" s="1"/>
  <c r="A8" i="77" s="1"/>
  <c r="A9" i="77" s="1"/>
  <c r="A10" i="77" s="1"/>
  <c r="A11" i="77" s="1"/>
  <c r="A12" i="77" s="1"/>
  <c r="A13" i="77" s="1"/>
  <c r="A14" i="77" s="1"/>
  <c r="A15" i="77" s="1"/>
  <c r="A16" i="77" s="1"/>
  <c r="A17" i="77" s="1"/>
  <c r="A18" i="77" s="1"/>
  <c r="A19" i="77" s="1"/>
  <c r="A20" i="77" s="1"/>
  <c r="A21" i="77" s="1"/>
  <c r="A22" i="77" s="1"/>
  <c r="A23" i="77" s="1"/>
  <c r="A24" i="77" s="1"/>
  <c r="A25" i="77" s="1"/>
  <c r="A26" i="77" s="1"/>
  <c r="A27" i="77" s="1"/>
  <c r="A28" i="77" s="1"/>
  <c r="E24" i="77"/>
  <c r="F24" i="77"/>
  <c r="E25" i="77"/>
  <c r="F25" i="77"/>
  <c r="E26" i="77"/>
  <c r="F26" i="77"/>
  <c r="E27" i="77"/>
  <c r="F27" i="77"/>
  <c r="E28" i="77"/>
  <c r="F28" i="77"/>
  <c r="E29" i="7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Arzeni</author>
  </authors>
  <commentList>
    <comment ref="B2" authorId="0" shapeId="0" xr:uid="{00000000-0006-0000-0900-000001000000}">
      <text>
        <r>
          <rPr>
            <b/>
            <sz val="10"/>
            <color indexed="81"/>
            <rFont val="Tahoma"/>
            <family val="2"/>
          </rPr>
          <t>Andrea Arzeni:</t>
        </r>
        <r>
          <rPr>
            <sz val="10"/>
            <color indexed="81"/>
            <rFont val="Tahoma"/>
            <family val="2"/>
          </rPr>
          <t xml:space="preserve">
Erogazioni richieste a BdI</t>
        </r>
      </text>
    </comment>
  </commentList>
</comments>
</file>

<file path=xl/sharedStrings.xml><?xml version="1.0" encoding="utf-8"?>
<sst xmlns="http://schemas.openxmlformats.org/spreadsheetml/2006/main" count="719" uniqueCount="406">
  <si>
    <t>Tab. 3.1 - Forze di lavoro e occupati per settore di attività economica e per area geografica in Italia</t>
  </si>
  <si>
    <t>(migliaia di unità)</t>
  </si>
  <si>
    <t>Nord-Ovest</t>
  </si>
  <si>
    <t>Nord-Est</t>
  </si>
  <si>
    <t>Centro</t>
  </si>
  <si>
    <t>Sud-Isole</t>
  </si>
  <si>
    <t>Italia</t>
  </si>
  <si>
    <t>var. %</t>
  </si>
  <si>
    <t>2023/22</t>
  </si>
  <si>
    <t>POPOLAZIONE 15-89</t>
  </si>
  <si>
    <t>Occupati:</t>
  </si>
  <si>
    <t xml:space="preserve">   agricoltura</t>
  </si>
  <si>
    <t xml:space="preserve">   industria</t>
  </si>
  <si>
    <t xml:space="preserve">   altre attività</t>
  </si>
  <si>
    <t>Disoccupati</t>
  </si>
  <si>
    <t>Forze di lavoro</t>
  </si>
  <si>
    <r>
      <t xml:space="preserve">Tassi di attività (%) </t>
    </r>
    <r>
      <rPr>
        <vertAlign val="superscript"/>
        <sz val="10"/>
        <rFont val="Calibri"/>
        <family val="2"/>
        <scheme val="minor"/>
      </rPr>
      <t>1</t>
    </r>
  </si>
  <si>
    <r>
      <t xml:space="preserve">Tassi di occupazione (%) </t>
    </r>
    <r>
      <rPr>
        <vertAlign val="superscript"/>
        <sz val="10"/>
        <rFont val="Calibri"/>
        <family val="2"/>
        <scheme val="minor"/>
      </rPr>
      <t>2</t>
    </r>
  </si>
  <si>
    <r>
      <t xml:space="preserve">Tassi di disoccupazione (%) </t>
    </r>
    <r>
      <rPr>
        <vertAlign val="superscript"/>
        <sz val="10"/>
        <rFont val="Calibri"/>
        <family val="2"/>
        <scheme val="minor"/>
      </rPr>
      <t>3</t>
    </r>
  </si>
  <si>
    <t>di cui: Femmine</t>
  </si>
  <si>
    <r>
      <t>1</t>
    </r>
    <r>
      <rPr>
        <sz val="10"/>
        <rFont val="Calibri"/>
        <family val="2"/>
        <scheme val="minor"/>
      </rPr>
      <t xml:space="preserve"> Rapporto percentuale tra forze di lavoro e popolazione. La variazione è la differenza con il tasso dell'anno precedente.</t>
    </r>
  </si>
  <si>
    <r>
      <t>2</t>
    </r>
    <r>
      <rPr>
        <sz val="10"/>
        <rFont val="Calibri"/>
        <family val="2"/>
        <scheme val="minor"/>
      </rPr>
      <t xml:space="preserve"> Rapporto percentuale tra occupati e popolazione. La variazione è la differenza con il tasso dell'anno precedente.</t>
    </r>
  </si>
  <si>
    <r>
      <t>3</t>
    </r>
    <r>
      <rPr>
        <sz val="10"/>
        <rFont val="Calibri"/>
        <family val="2"/>
        <scheme val="minor"/>
      </rPr>
      <t xml:space="preserve"> Rapporto percentuale tra persone in cerca di occupazione e forze di lavoro. La variazione è la differenza con il tasso dell'anno precedente.</t>
    </r>
  </si>
  <si>
    <r>
      <t>Fonte:</t>
    </r>
    <r>
      <rPr>
        <sz val="10"/>
        <rFont val="Calibri"/>
        <family val="2"/>
        <scheme val="minor"/>
      </rPr>
      <t xml:space="preserve"> elaborazioni su dati ISTAT.</t>
    </r>
  </si>
  <si>
    <t>Tab 3.2 - Occupati 15-89 anni per cittadinanza e per settore (migliaia)</t>
  </si>
  <si>
    <t>2020</t>
  </si>
  <si>
    <t>2021</t>
  </si>
  <si>
    <t>2022</t>
  </si>
  <si>
    <t>2023</t>
  </si>
  <si>
    <t>Agricoltura, silvicoltura e pesca</t>
  </si>
  <si>
    <t>italiano-a</t>
  </si>
  <si>
    <t>straniero-a</t>
  </si>
  <si>
    <t>totale</t>
  </si>
  <si>
    <t>TOTALE</t>
  </si>
  <si>
    <t>Tab. 3.3 - Operai e operaie agricoli nella provincia di Latina e in Italia nel 2022</t>
  </si>
  <si>
    <t>Area di provenienza</t>
  </si>
  <si>
    <t>Donne</t>
  </si>
  <si>
    <t>Uomini</t>
  </si>
  <si>
    <t>Totale operai/e</t>
  </si>
  <si>
    <t>Incidenza per area geografica</t>
  </si>
  <si>
    <t>%</t>
  </si>
  <si>
    <t>LATINA</t>
  </si>
  <si>
    <t>Unione Europea</t>
  </si>
  <si>
    <t>Extra Unione europea</t>
  </si>
  <si>
    <t>Totale operai e operaie</t>
  </si>
  <si>
    <t>ITALIA</t>
  </si>
  <si>
    <t xml:space="preserve">Fonte: INPS - Osservatorio Aziende e lavoratori agricoli </t>
  </si>
  <si>
    <t>Tab 3.4 - Operai e operaie agricole provenienti da India, Pakistan e Bangladesh nella provincia di Latina, Anno 2022</t>
  </si>
  <si>
    <t>INDIA</t>
  </si>
  <si>
    <t>BANGLADESH</t>
  </si>
  <si>
    <t>PAKISTAN</t>
  </si>
  <si>
    <t>Totale complessivo</t>
  </si>
  <si>
    <t>Totale</t>
  </si>
  <si>
    <t xml:space="preserve">Totale </t>
  </si>
  <si>
    <t>Provincia di Latina</t>
  </si>
  <si>
    <t>Aprilia</t>
  </si>
  <si>
    <t>Cisterna di Latina</t>
  </si>
  <si>
    <t>Cori</t>
  </si>
  <si>
    <t>Fondi</t>
  </si>
  <si>
    <t>Formia</t>
  </si>
  <si>
    <t>Gaeta</t>
  </si>
  <si>
    <t>Itri</t>
  </si>
  <si>
    <t>Latina</t>
  </si>
  <si>
    <t>Lenola</t>
  </si>
  <si>
    <t>Maenza</t>
  </si>
  <si>
    <t>Minturno</t>
  </si>
  <si>
    <t>Monte San Biagio</t>
  </si>
  <si>
    <t>Norma</t>
  </si>
  <si>
    <t>Pontinia</t>
  </si>
  <si>
    <t>Priverno</t>
  </si>
  <si>
    <t>Proseedi</t>
  </si>
  <si>
    <t>Rocca Massima</t>
  </si>
  <si>
    <t>Roccasecca dei Volsci</t>
  </si>
  <si>
    <t>Sabaudia</t>
  </si>
  <si>
    <t>San Felice Circeo</t>
  </si>
  <si>
    <t>Santi Cosma e Damiano</t>
  </si>
  <si>
    <t>Sermoneta</t>
  </si>
  <si>
    <t>Sezze</t>
  </si>
  <si>
    <t>Sonnino</t>
  </si>
  <si>
    <t>Sperlonga</t>
  </si>
  <si>
    <t>Terracina</t>
  </si>
  <si>
    <t>Classe di giornate di lavoro</t>
  </si>
  <si>
    <t>&lt;51</t>
  </si>
  <si>
    <t>51-100</t>
  </si>
  <si>
    <t>101-150</t>
  </si>
  <si>
    <t>151-180</t>
  </si>
  <si>
    <t>&gt;180</t>
  </si>
  <si>
    <t>Tab 3.5 - Operai a tempo determinato (OTD) e operai a tempo indeterminato (OTI) provenienti da India, Pakistan e Bangladesh nella provincia di Latina per classi di età - 2022</t>
  </si>
  <si>
    <t xml:space="preserve">donne </t>
  </si>
  <si>
    <t>uomini</t>
  </si>
  <si>
    <t>OTD</t>
  </si>
  <si>
    <t>&lt;18</t>
  </si>
  <si>
    <t>-</t>
  </si>
  <si>
    <t>&gt;64</t>
  </si>
  <si>
    <t>18-39</t>
  </si>
  <si>
    <t>40-64</t>
  </si>
  <si>
    <t>OTI</t>
  </si>
  <si>
    <t>Tab 3.6: Lavoratori provenienti da India, Bangladesh e Pakistan per classi di giornate di lavoro. Anno 2022</t>
  </si>
  <si>
    <t>Fig. 3.1 - Numero di operai/ie agricoli/e per classi di giornate lavorate</t>
  </si>
  <si>
    <t>Fino a 50 gg</t>
  </si>
  <si>
    <t>51  - 100 gg</t>
  </si>
  <si>
    <t>101  - 150 gg</t>
  </si>
  <si>
    <t>oltre 150 gg</t>
  </si>
  <si>
    <t xml:space="preserve"> </t>
  </si>
  <si>
    <t>Tab. 3.7 evoluzione dei valori fondiari medi per circoscrizione e zona altimetrica - 2023</t>
  </si>
  <si>
    <t xml:space="preserve">     Zona Altimetrica</t>
  </si>
  <si>
    <t>Montagna interna</t>
  </si>
  <si>
    <t>Montagna litoranea</t>
  </si>
  <si>
    <t>Collina interna</t>
  </si>
  <si>
    <t>Collina litoranea</t>
  </si>
  <si>
    <t>Pianura</t>
  </si>
  <si>
    <t>Nord-ovest</t>
  </si>
  <si>
    <t>Nord-est</t>
  </si>
  <si>
    <t>Sud</t>
  </si>
  <si>
    <t>Isole</t>
  </si>
  <si>
    <t>Fonte: CREA, Banca Dati dei Valori Fondiari.</t>
  </si>
  <si>
    <t>VALORI PER GRAFICI</t>
  </si>
  <si>
    <t>Migliaia di euro per ettaro</t>
  </si>
  <si>
    <t xml:space="preserve">Valori correnti </t>
  </si>
  <si>
    <t xml:space="preserve">Valori reali </t>
  </si>
  <si>
    <t>Valore inflazione</t>
  </si>
  <si>
    <t>Indice 2000 = 100</t>
  </si>
  <si>
    <t>Numeri indice correnti</t>
  </si>
  <si>
    <t>Numeri indice reali</t>
  </si>
  <si>
    <t>Fig. 3.2 - Indice dei prezzi correnti e dei prezzi deflazionati dei terreni agricoli in italia (2000=100)</t>
  </si>
  <si>
    <t>Fonte: CREA, Banca dati dei valori fondiari.</t>
  </si>
  <si>
    <t>Fig. 3.3 - Confronto tra andamenti del numero di compravendite dei terreni agricoli e credito per l’acquisto di immobili rurali</t>
  </si>
  <si>
    <t>Fonte: ISTAT, Attività notarile; Banca d'Italia, Bollettino statistico.</t>
  </si>
  <si>
    <t>ISTAT</t>
  </si>
  <si>
    <t>Notariato</t>
  </si>
  <si>
    <t>Prestiti oltre l'anno per acquisto immobili rurali</t>
  </si>
  <si>
    <t>Compravendite di terreni agricoli</t>
  </si>
  <si>
    <t xml:space="preserve">Tab. 3.8 - Aziende, SAU e superficie in affitto comprensiva degli usi gratuiti per classi di SAU </t>
  </si>
  <si>
    <t xml:space="preserve">Aziende (n.) </t>
  </si>
  <si>
    <t>SAU (ha)</t>
  </si>
  <si>
    <t>Aziende con affitto (n.)</t>
  </si>
  <si>
    <t>SAU in affitto (ha)</t>
  </si>
  <si>
    <t>In % su Az. tot.</t>
  </si>
  <si>
    <t>In % su SAU tot.</t>
  </si>
  <si>
    <t>Senza SAU</t>
  </si>
  <si>
    <t>&lt; 2 ha</t>
  </si>
  <si>
    <t>2 - 5 ha</t>
  </si>
  <si>
    <t>5 - 20 ha</t>
  </si>
  <si>
    <t>20 - 100 ha</t>
  </si>
  <si>
    <t>&gt; 100 ha</t>
  </si>
  <si>
    <t xml:space="preserve">Fonte: ISTAT, Censimento dell'agricoltura 2020. </t>
  </si>
  <si>
    <t>Fig. 3.4- Evoluzione della SAU totale,  della superficie in affitto comprensiva degli usi gratuiti e della dimensione media aziendale in Italia</t>
  </si>
  <si>
    <t>SAU in affitto</t>
  </si>
  <si>
    <t>SAU in affitto e uso gratuito</t>
  </si>
  <si>
    <t>SAU totale</t>
  </si>
  <si>
    <t>Dimensione media aziende</t>
  </si>
  <si>
    <t>N. aziende</t>
  </si>
  <si>
    <t>SAU Totale</t>
  </si>
  <si>
    <t>Fonte: ISTAT, Censimento dell'agricoltura 1990, 2000, 2010 e 2020.</t>
  </si>
  <si>
    <t>Fig.  3.5 - Distribuzione percentuale degli atti di compravendita per classe di età nel 2023 (anni)</t>
  </si>
  <si>
    <t>Età</t>
  </si>
  <si>
    <t>acquirenti</t>
  </si>
  <si>
    <t>venditori</t>
  </si>
  <si>
    <t>fino a 35</t>
  </si>
  <si>
    <t>36-45</t>
  </si>
  <si>
    <t>46-55</t>
  </si>
  <si>
    <t>56-65</t>
  </si>
  <si>
    <t>oltre 65</t>
  </si>
  <si>
    <t>Fonte: Consiglio Nazionale del Notariato, Dati Statistici Notarili</t>
  </si>
  <si>
    <t>Fig. 3.6 - Numero e valore degli atti di compravendita per classe di valore delle transazioni nel 2023 (in migliaia di euro)</t>
  </si>
  <si>
    <t>Dimensione economica</t>
  </si>
  <si>
    <t>&lt;10</t>
  </si>
  <si>
    <t>10-20</t>
  </si>
  <si>
    <t>20-50</t>
  </si>
  <si>
    <t>&gt;50</t>
  </si>
  <si>
    <t>Tab. 3.9 - Consumi intermedi dell'Agricoltura (milioni di euro)</t>
  </si>
  <si>
    <t> </t>
  </si>
  <si>
    <t>BENI E SERVIZI</t>
  </si>
  <si>
    <t>Valori correnti</t>
  </si>
  <si>
    <t>Valori concatenati (a)</t>
  </si>
  <si>
    <t>Ripartizione %</t>
  </si>
  <si>
    <t>Scomposizione var.% 2022/23</t>
  </si>
  <si>
    <t>Prezzo</t>
  </si>
  <si>
    <t>Quantità</t>
  </si>
  <si>
    <t>Sementi e piantine</t>
  </si>
  <si>
    <t>Mangimi e spese varie per il bestiame</t>
  </si>
  <si>
    <t>Concimi</t>
  </si>
  <si>
    <t>Fitosanitari</t>
  </si>
  <si>
    <t>Energia motrice</t>
  </si>
  <si>
    <t>- elettrica</t>
  </si>
  <si>
    <t>Reimpieghi</t>
  </si>
  <si>
    <t>Altri beni e servizi</t>
  </si>
  <si>
    <t>- Sifim</t>
  </si>
  <si>
    <t>- acque irrigue</t>
  </si>
  <si>
    <t>- trasporti aziendali</t>
  </si>
  <si>
    <t>- assicurazioni e altro</t>
  </si>
  <si>
    <t xml:space="preserve">Fonte: ISTAT - Conti nazionali - Conti della branca agricoltura </t>
  </si>
  <si>
    <t>Anno</t>
  </si>
  <si>
    <t>Mese</t>
  </si>
  <si>
    <t>Sementi</t>
  </si>
  <si>
    <t>Fertilizzanti</t>
  </si>
  <si>
    <t>Mangimi</t>
  </si>
  <si>
    <t>Energia</t>
  </si>
  <si>
    <t>Fig. 3.7 - Indici dei prezzi dei prodotti acquistati dagli agricoltori (2015=100)</t>
  </si>
  <si>
    <t>Tab. 3.10 - Consumi intermedi medi aziendali per circoscrizione, zona altimetrica, classi di UDE e OTE e incidenza delle principali categorio di costo - 2022</t>
  </si>
  <si>
    <t>Consumi intermedi (CI) - 2021</t>
  </si>
  <si>
    <t>Consumi intermedi (CI) - 2022</t>
  </si>
  <si>
    <t xml:space="preserve">Mangimi e altre spese </t>
  </si>
  <si>
    <t>Agrofarmaci</t>
  </si>
  <si>
    <t>Meccanizzazione</t>
  </si>
  <si>
    <t>Energia, Acqua e Combustibile</t>
  </si>
  <si>
    <t>Spese Trasf. e Comm.</t>
  </si>
  <si>
    <t>Spese Generali Fondiarie</t>
  </si>
  <si>
    <t>Noleggi Passivi</t>
  </si>
  <si>
    <t>Assicurazioni</t>
  </si>
  <si>
    <t>Altri costi</t>
  </si>
  <si>
    <t>CI/PL</t>
  </si>
  <si>
    <t>euro</t>
  </si>
  <si>
    <t>% su CI</t>
  </si>
  <si>
    <t>Circoscrizioni</t>
  </si>
  <si>
    <t>Nord</t>
  </si>
  <si>
    <t>Altimetria</t>
  </si>
  <si>
    <t>Montagna</t>
  </si>
  <si>
    <t>Collina</t>
  </si>
  <si>
    <t>Dimensione Economica</t>
  </si>
  <si>
    <t>Piccole</t>
  </si>
  <si>
    <t>Medio Piccole</t>
  </si>
  <si>
    <t>Medie</t>
  </si>
  <si>
    <t>Medio Grandi</t>
  </si>
  <si>
    <t>Grandi</t>
  </si>
  <si>
    <t>OTE</t>
  </si>
  <si>
    <t>Seminativi</t>
  </si>
  <si>
    <t>Ortofloricoltura</t>
  </si>
  <si>
    <t>Coltivazioni permanenti</t>
  </si>
  <si>
    <t>Erbivori</t>
  </si>
  <si>
    <t>Granivori</t>
  </si>
  <si>
    <t>Aziende miste</t>
  </si>
  <si>
    <t xml:space="preserve">Italia </t>
  </si>
  <si>
    <t>Var. % 2022/21</t>
  </si>
  <si>
    <t>NOTE:</t>
  </si>
  <si>
    <t>CI: Consumi intermedi sono definiti come somma dei fattori di consumo extraziendale, delle altre spese dirette e dai servizi di terzi.</t>
  </si>
  <si>
    <t>Altri costi : Altre spese dirette, altri costi per fattori di consumo extraziedali, costi per servizi e consumi per agriturismo.</t>
  </si>
  <si>
    <t>Fonte: CREA,  Banca Dati RICA online - 2022 - I dati sono pesati utilizzando i pesi per la stratificazione del campione teorico regionale.</t>
  </si>
  <si>
    <t>Tab. 3.11 -  Prestiti* alla produzione  per  attività economica della clientela (consistenze in milioni di euro, al 31/12)</t>
  </si>
  <si>
    <t>Industria alimentare, bevande e tabacco</t>
  </si>
  <si>
    <t>Totale attività economiche **</t>
  </si>
  <si>
    <t>valori</t>
  </si>
  <si>
    <t>var % anno precedente</t>
  </si>
  <si>
    <t>incidenza % su valore aggiunto ***</t>
  </si>
  <si>
    <t>incidenza % su valore aggiunto***</t>
  </si>
  <si>
    <t>2024****</t>
  </si>
  <si>
    <t>* Erogati da Banche e Cassa depositi e prestiti (esclusi Pronti contro termine e sofferenze)</t>
  </si>
  <si>
    <t>**  Totale Ateco (al netto della sezione U)</t>
  </si>
  <si>
    <t>*** Valori a prezzi correnti</t>
  </si>
  <si>
    <t>**** Consistenze al 30 giugno</t>
  </si>
  <si>
    <t>Fonte:  elaborazioni su dati BDS di Banca d'Italia e ISTAT (Principali aggregati annuali di Contabilità Nazionale)</t>
  </si>
  <si>
    <t xml:space="preserve">Tab. 3.18 - Valore e propensione all'investimento delle aziende agricole Rica - 2022 </t>
  </si>
  <si>
    <t>Aziende campione</t>
  </si>
  <si>
    <t>Aziende con investimento</t>
  </si>
  <si>
    <t>Unità</t>
  </si>
  <si>
    <r>
      <t>Valore investimenti su Valore Aggiunto (%)</t>
    </r>
    <r>
      <rPr>
        <vertAlign val="superscript"/>
        <sz val="11"/>
        <color theme="1"/>
        <rFont val="Calibri"/>
        <family val="2"/>
        <scheme val="minor"/>
      </rPr>
      <t>1</t>
    </r>
  </si>
  <si>
    <t>% unità con investimento su totale classe</t>
  </si>
  <si>
    <t>% unità con investimento su totale complessivo</t>
  </si>
  <si>
    <t>Investimento medio aziendale</t>
  </si>
  <si>
    <r>
      <t>Valore investimenti su Valore Aggiunto (%)</t>
    </r>
    <r>
      <rPr>
        <vertAlign val="superscript"/>
        <sz val="11"/>
        <color theme="1"/>
        <rFont val="Calibri"/>
        <family val="2"/>
        <scheme val="minor"/>
      </rPr>
      <t>2</t>
    </r>
  </si>
  <si>
    <t>Specializzazione produttiva (OTE)</t>
  </si>
  <si>
    <t>Specializzate nei seminativi</t>
  </si>
  <si>
    <t>Specializzate in ortofloricoltura</t>
  </si>
  <si>
    <t>Specializzate nelle coltivazioni permanenti</t>
  </si>
  <si>
    <t>Specializzate in erbivori</t>
  </si>
  <si>
    <t>Specializzate in granivori</t>
  </si>
  <si>
    <t>Con policoltura</t>
  </si>
  <si>
    <t>Con poliallevamento</t>
  </si>
  <si>
    <t>Miste coltivazioni ed allevamenti</t>
  </si>
  <si>
    <r>
      <t>Dimensione economica (DE)</t>
    </r>
    <r>
      <rPr>
        <i/>
        <vertAlign val="superscript"/>
        <sz val="11"/>
        <color theme="1"/>
        <rFont val="Calibri"/>
        <family val="2"/>
        <scheme val="minor"/>
      </rPr>
      <t>3</t>
    </r>
  </si>
  <si>
    <t>Piccole (da 4.000 a meno di 50.000 euro)</t>
  </si>
  <si>
    <t>Medie (da 50.000 a meno di 500.000 euro)</t>
  </si>
  <si>
    <t>Grandi (pari o superiori a 500.000  euro)</t>
  </si>
  <si>
    <t>Fonte: CREA,  banca dati RICA.</t>
  </si>
  <si>
    <t>Tab. 3.12 -  Prestiti* all'Agricoltura, silvicoltura e pesca per  circoscrizioni (consistenze al 31/12, milioni di euro)</t>
  </si>
  <si>
    <t>Italia nord-occidentale</t>
  </si>
  <si>
    <t>Italia nord-orientale</t>
  </si>
  <si>
    <t>Italia centrale</t>
  </si>
  <si>
    <t>Italia meridionale</t>
  </si>
  <si>
    <t>Italia insulare</t>
  </si>
  <si>
    <t>Variazioni cumulate 2023-2015</t>
  </si>
  <si>
    <t>Incidenza % su totale Italia- 2023</t>
  </si>
  <si>
    <t>* Erogati da Banche e Cassa depositi e prestiti ((esclusi Pronti contro termine e sofferenze)</t>
  </si>
  <si>
    <t xml:space="preserve">Fonte: elaborazioni su dati BDS di Banca d'Italia </t>
  </si>
  <si>
    <t>Da 30.000 a &lt; 75.000</t>
  </si>
  <si>
    <t>Da 75.000 a &lt; 125.000</t>
  </si>
  <si>
    <t xml:space="preserve"> Da 125.000 a &lt; 250.000</t>
  </si>
  <si>
    <t>Da 250.000 a &lt; 500.000</t>
  </si>
  <si>
    <t xml:space="preserve"> Da 500.000 a &lt; 1.000.000</t>
  </si>
  <si>
    <t>Da 1.000.000 a &lt; 2.500.000</t>
  </si>
  <si>
    <t>Da 2.500.000 a &lt; 5.000.000</t>
  </si>
  <si>
    <t>Da 5.000.000 a &lt; 25.000.000</t>
  </si>
  <si>
    <t xml:space="preserve"> &gt;= 25.000.000</t>
  </si>
  <si>
    <t xml:space="preserve"> Totale classi di grandezza compreso lo 0 </t>
  </si>
  <si>
    <t>Tabella 3.2- Agricoltura, silvicoltura e pesca- Prestiti* (escluse sofferenze) per classe di grandezza del fido globale accordato (consistenze in milioni di euro)</t>
  </si>
  <si>
    <t>* Erogati da Banche</t>
  </si>
  <si>
    <t>Tab. 3.13 - Prestiti oltre il breve termine all'agricoltura (consistenze in milioni di euro, al 31/12)</t>
  </si>
  <si>
    <t>Variazioni 2022-2021</t>
  </si>
  <si>
    <t>Variazioni 2023-2022</t>
  </si>
  <si>
    <t>Incidenze su totali</t>
  </si>
  <si>
    <t xml:space="preserve">Totale Italia </t>
  </si>
  <si>
    <t xml:space="preserve">   con tasso agevolato</t>
  </si>
  <si>
    <t xml:space="preserve">   con tasso non agevolato</t>
  </si>
  <si>
    <t>Tipologie di destinazione</t>
  </si>
  <si>
    <t>Acquisto macchine e attrezzature</t>
  </si>
  <si>
    <t>Acquisto Immobili rurali</t>
  </si>
  <si>
    <t>Costruzioni fabbricati rurali</t>
  </si>
  <si>
    <t>* Erogati da Banche e Cassa depositi e prestiti  (esclusi PTC e sofferenze)</t>
  </si>
  <si>
    <t>Fonte: elaborazioni su dati BDS di Banca d'Italia</t>
  </si>
  <si>
    <t>TRI30950_4336013</t>
  </si>
  <si>
    <t>TAEG sui prestiti (escluse sofferenze) connessi ad esigenze di investimento - operazioni nel periodo</t>
  </si>
  <si>
    <t>Da oltre 1 anno fino a 5 anni</t>
  </si>
  <si>
    <t>Fino a 1 anno</t>
  </si>
  <si>
    <t>Oltre 5 anni</t>
  </si>
  <si>
    <t>30/06/2024</t>
  </si>
  <si>
    <t>31/03/2024</t>
  </si>
  <si>
    <t>31/12/2023</t>
  </si>
  <si>
    <t>30/09/2023</t>
  </si>
  <si>
    <t>30/06/2023</t>
  </si>
  <si>
    <t>31/03/2023</t>
  </si>
  <si>
    <t>31/12/2022</t>
  </si>
  <si>
    <t>30/09/2022</t>
  </si>
  <si>
    <t>30/06/2022</t>
  </si>
  <si>
    <t>31/03/2022</t>
  </si>
  <si>
    <t>31/12/2021</t>
  </si>
  <si>
    <t>30/09/2021</t>
  </si>
  <si>
    <t>Fig. 3.9 - TAEG sui prestiti (escluse sofferenze) connessi ad esigenze di investimento (operazioni nel periodo)*</t>
  </si>
  <si>
    <t>30/06/2021</t>
  </si>
  <si>
    <t>31/03/2021</t>
  </si>
  <si>
    <t>31/12/2020</t>
  </si>
  <si>
    <t>30/09/2020</t>
  </si>
  <si>
    <t>30/06/2020</t>
  </si>
  <si>
    <t>31/03/2020</t>
  </si>
  <si>
    <t>31/12/2019</t>
  </si>
  <si>
    <t>30/09/2019</t>
  </si>
  <si>
    <t>30/06/2019</t>
  </si>
  <si>
    <t>31/03/2019</t>
  </si>
  <si>
    <t>31/12/2018</t>
  </si>
  <si>
    <t>* Attitvità della cotroparte: totale ATECO al netto della sezione U comprese le attività non produttive</t>
  </si>
  <si>
    <t xml:space="preserve">Flusso annuale nuovi prestiti in default rettificato/prestiti non in default rettificato anno precedente - per area geografica, settore e attività economica della clientela </t>
  </si>
  <si>
    <t>Tasso di deterioramento annuale dei prestiti - default rettificato: utilizzato (Enti segnalanti in Centrale dei rischi)</t>
  </si>
  <si>
    <t>nord ovest</t>
  </si>
  <si>
    <t>nord est</t>
  </si>
  <si>
    <t>centro</t>
  </si>
  <si>
    <t>sud</t>
  </si>
  <si>
    <t>isole</t>
  </si>
  <si>
    <t>diff 2023-22</t>
  </si>
  <si>
    <t>tot ateco</t>
  </si>
  <si>
    <t>Tab. 3.14 - Investimenti, ammortamenti e stock di capitale in Agricoltura, silvicoltura e pesca (milioni di euro)</t>
  </si>
  <si>
    <t>Investimenti fissi lordi</t>
  </si>
  <si>
    <t>Ammortamenti</t>
  </si>
  <si>
    <t>Stock di capitale netto**</t>
  </si>
  <si>
    <t>valori correnti</t>
  </si>
  <si>
    <t>valori costanti*</t>
  </si>
  <si>
    <t>rapposto % su totale investimenti*</t>
  </si>
  <si>
    <t>rapposto % su valore aggiunto*</t>
  </si>
  <si>
    <t>* valori concatenati (anno base 2020)</t>
  </si>
  <si>
    <t>** Stock di attività non finanziarie al netto degli ammortamenti</t>
  </si>
  <si>
    <t>Fonte: elaborazioni su dati ISTAT, edizione settembre 2024</t>
  </si>
  <si>
    <t>Tab.  3.15 - Investimenti fissi lordi: rapporti caratteristici per i principali settori,  2023 (valori concatenati-anno base 2020)</t>
  </si>
  <si>
    <t>Agricoltura, Silvicotura e pesca</t>
  </si>
  <si>
    <t>Industria Manufatturiera</t>
  </si>
  <si>
    <t>Costruzioni</t>
  </si>
  <si>
    <r>
      <t>Servizi</t>
    </r>
    <r>
      <rPr>
        <vertAlign val="superscript"/>
        <sz val="11"/>
        <color indexed="8"/>
        <rFont val="Calibri"/>
        <family val="2"/>
        <scheme val="minor"/>
      </rPr>
      <t>1</t>
    </r>
  </si>
  <si>
    <t>Totale attività economiche</t>
  </si>
  <si>
    <t>Investimenti per unità di lavoro</t>
  </si>
  <si>
    <t xml:space="preserve"> euro</t>
  </si>
  <si>
    <t>Var. % 2023/22</t>
  </si>
  <si>
    <r>
      <t>Stock netto di capitale per unità di lavoro</t>
    </r>
    <r>
      <rPr>
        <i/>
        <vertAlign val="superscript"/>
        <sz val="11"/>
        <color indexed="8"/>
        <rFont val="Calibri"/>
        <family val="2"/>
        <scheme val="minor"/>
      </rPr>
      <t>2</t>
    </r>
  </si>
  <si>
    <t>Investimenti su valore aggiunto (%)</t>
  </si>
  <si>
    <t>Valore aggiunto su stock di capitale (%)</t>
  </si>
  <si>
    <r>
      <t>1</t>
    </r>
    <r>
      <rPr>
        <sz val="10"/>
        <rFont val="Calibri"/>
        <family val="2"/>
        <scheme val="minor"/>
      </rPr>
      <t xml:space="preserve">  Al lordo degli investimenti in abitazioni.</t>
    </r>
  </si>
  <si>
    <r>
      <t>2</t>
    </r>
    <r>
      <rPr>
        <sz val="10"/>
        <rFont val="Calibri"/>
        <family val="2"/>
        <scheme val="minor"/>
      </rPr>
      <t xml:space="preserve"> Al netto degli ammortamenti.</t>
    </r>
  </si>
  <si>
    <t>Tab. 3.16 - Tipologie di investimento in agricoltura, silvicoltura e pesca (valori concatenati, anno base 2020 - milioni di euro)</t>
  </si>
  <si>
    <t>Fabbricati rurali</t>
  </si>
  <si>
    <t xml:space="preserve">  Impianti e macchinari e armamenti</t>
  </si>
  <si>
    <t>Risorse biologiche coltivate</t>
  </si>
  <si>
    <t xml:space="preserve">  Prodotti di proprietà intellettuale</t>
  </si>
  <si>
    <t>% su totale investimenti (2023)</t>
  </si>
  <si>
    <t>Fig.  3.11 - Andamento immatricolazioni negli anni 2013-2023</t>
  </si>
  <si>
    <t>Trattori</t>
  </si>
  <si>
    <t>Rimorchi</t>
  </si>
  <si>
    <t>Tab.  3.17  - Immatricolazioni delle macchine agricole - anni 2021-2023</t>
  </si>
  <si>
    <t>peso sul totale 2023</t>
  </si>
  <si>
    <t>var. 2022-2021</t>
  </si>
  <si>
    <t>var. 2023-2021</t>
  </si>
  <si>
    <t>unità</t>
  </si>
  <si>
    <t>percentuali</t>
  </si>
  <si>
    <t xml:space="preserve">Trattrici </t>
  </si>
  <si>
    <t xml:space="preserve">Trattrici con pianale di carico </t>
  </si>
  <si>
    <t>Mietitrebbiatrici</t>
  </si>
  <si>
    <t>Sollevatori telescopici</t>
  </si>
  <si>
    <t>Fonte: elaborazioni FederUnacoma  su dati Ministero Trasposti</t>
  </si>
  <si>
    <t>Figura 3.18 - Agricoltura, silvicoltura e pesca- Prestiti* (escluse sofferenze) per classe di grandezza del fido globale accordato (consistenze in milioni di euro)</t>
  </si>
  <si>
    <t>Fonte: ISTAT, rilevazione sulle forze di lavoro.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</si>
  <si>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Valore totale investimenti su VA totale del campione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</si>
  <si>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Valore totale investimenti su VA totale delle aziende che investono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</si>
  <si>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Espressa in valore della produzione standard aziendale</t>
    </r>
  </si>
  <si>
    <r>
      <t>Fig. 3.10 -Tasso di deterioramento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annuale dei prestiti - default rettificato: utilizzato</t>
    </r>
    <r>
      <rPr>
        <vertAlign val="superscript"/>
        <sz val="11"/>
        <color theme="1"/>
        <rFont val="Calibri"/>
        <family val="2"/>
        <scheme val="minor"/>
      </rPr>
      <t xml:space="preserve">2. </t>
    </r>
  </si>
  <si>
    <t>(n)</t>
  </si>
  <si>
    <t>(%)</t>
  </si>
  <si>
    <t>Var.% 2023/22</t>
  </si>
  <si>
    <t>(a) Anno di riferimento 2015</t>
  </si>
  <si>
    <r>
      <t>1</t>
    </r>
    <r>
      <rPr>
        <sz val="10"/>
        <color theme="1"/>
        <rFont val="Calibri"/>
        <family val="2"/>
        <scheme val="minor"/>
      </rPr>
      <t xml:space="preserve"> Rapporto tra flusso annuale nuovi prestiti in default rettificato su prestiti non in default anno precedente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</si>
  <si>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Enti segnalanti in Centrale rischi</t>
    </r>
  </si>
  <si>
    <t>Fonte: elaborazioni su dati FederUnacoma.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</si>
</sst>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41" formatCode="_-* #,##0_-;\-* #,##0_-;_-* &quot;-&quot;_-;_-@_-"/>
    <numFmt numFmtId="43" formatCode="_-* #,##0.00_-;\-* #,##0.00_-;_-* &quot;-&quot;??_-;_-@_-"/>
    <numFmt numFmtId="164" formatCode="0.0000"/>
    <numFmt numFmtId="165" formatCode="#,##0.0"/>
    <numFmt numFmtId="166" formatCode="0.0"/>
    <numFmt numFmtId="167" formatCode="_-[$€]\ * #,##0.00_-;\-[$€]\ * #,##0.00_-;_-[$€]\ * &quot;-&quot;??_-;_-@_-"/>
    <numFmt numFmtId="168" formatCode="#,#00"/>
    <numFmt numFmtId="169" formatCode="#,##0;\-\ #,##0;_-\ &quot;- &quot;"/>
    <numFmt numFmtId="170" formatCode="#,##0.0000"/>
    <numFmt numFmtId="171" formatCode="#.##000"/>
    <numFmt numFmtId="172" formatCode="#,##0.0_-"/>
    <numFmt numFmtId="173" formatCode="#,##0_-"/>
    <numFmt numFmtId="174" formatCode="#,"/>
    <numFmt numFmtId="175" formatCode="* #,##0;\-\ #,##0;_*\ &quot;-&quot;;"/>
    <numFmt numFmtId="176" formatCode="_-&quot;L.&quot;\ * #,##0_-;\-&quot;L.&quot;\ * #,##0_-;_-&quot;L.&quot;\ * &quot;-&quot;_-;_-@_-"/>
    <numFmt numFmtId="177" formatCode="\$#,#00"/>
    <numFmt numFmtId="178" formatCode="#,##0_ ;\-#,##0\ "/>
    <numFmt numFmtId="179" formatCode="0.0%"/>
    <numFmt numFmtId="180" formatCode="General_)"/>
    <numFmt numFmtId="181" formatCode="##,##0.0#"/>
    <numFmt numFmtId="182" formatCode="_-* #,##0_-;\-* #,##0_-;_-* &quot;-&quot;??_-;_-@_-"/>
    <numFmt numFmtId="183" formatCode="0.0_)"/>
    <numFmt numFmtId="184" formatCode="0_)"/>
    <numFmt numFmtId="185" formatCode="#,##0.0;[Red]#,##0.0"/>
    <numFmt numFmtId="186" formatCode="#,##0;[Red]#,##0"/>
    <numFmt numFmtId="187" formatCode="#,##0.###################"/>
    <numFmt numFmtId="188" formatCode="_-* #,##0.0_-;\-* #,##0.0_-;_-* &quot;-&quot;??_-;_-@_-"/>
    <numFmt numFmtId="189" formatCode="#,##0.0_ ;\-#,##0.0\ "/>
    <numFmt numFmtId="190" formatCode="#,##0.0;\-\ #,##0.0;_-\ &quot;- &quot;"/>
  </numFmts>
  <fonts count="9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"/>
      <color indexed="8"/>
      <name val="Courier"/>
      <family val="3"/>
    </font>
    <font>
      <b/>
      <sz val="12"/>
      <name val="Times New Roman"/>
      <family val="1"/>
    </font>
    <font>
      <sz val="10"/>
      <name val="MS Sans Serif"/>
      <family val="2"/>
    </font>
    <font>
      <sz val="8"/>
      <name val="Helvetic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"/>
      <color indexed="8"/>
      <name val="Courier"/>
      <family val="3"/>
    </font>
    <font>
      <sz val="10"/>
      <name val="Arial Narrow"/>
      <family val="2"/>
    </font>
    <font>
      <sz val="1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ourier"/>
      <family val="3"/>
    </font>
    <font>
      <u/>
      <sz val="10"/>
      <color theme="10"/>
      <name val="Times New Roman"/>
      <family val="2"/>
    </font>
    <font>
      <sz val="10"/>
      <color theme="1"/>
      <name val="Times New Roman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2"/>
      <name val="Courier"/>
      <family val="3"/>
    </font>
    <font>
      <sz val="10"/>
      <color indexed="8"/>
      <name val="Arial"/>
      <family val="2"/>
    </font>
    <font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0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8"/>
      <name val="Calibri"/>
      <family val="2"/>
      <scheme val="minor"/>
    </font>
    <font>
      <i/>
      <sz val="11"/>
      <color indexed="8"/>
      <name val="Calibri"/>
      <family val="2"/>
      <scheme val="minor"/>
    </font>
    <font>
      <i/>
      <vertAlign val="superscript"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vertAlign val="superscript"/>
      <sz val="11"/>
      <color indexed="8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rgb="FF333333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6"/>
      <color rgb="FF000000"/>
      <name val="Calibri"/>
      <family val="2"/>
      <scheme val="minor"/>
    </font>
    <font>
      <sz val="6"/>
      <color rgb="FF000000"/>
      <name val="Calibri"/>
      <family val="2"/>
      <scheme val="minor"/>
    </font>
    <font>
      <sz val="6"/>
      <color rgb="FF3D3D3D"/>
      <name val="Calibri"/>
      <family val="2"/>
      <scheme val="minor"/>
    </font>
    <font>
      <sz val="6"/>
      <color rgb="FF666666"/>
      <name val="Calibri"/>
      <family val="2"/>
      <scheme val="minor"/>
    </font>
    <font>
      <sz val="11"/>
      <color rgb="FF92D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rgb="FF92D050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sz val="10"/>
      <color rgb="FFFF000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0"/>
      <color indexed="1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0F0F0"/>
      </patternFill>
    </fill>
    <fill>
      <patternFill patternType="solid">
        <fgColor rgb="FFE3EEF4"/>
      </patternFill>
    </fill>
    <fill>
      <patternFill patternType="solid">
        <fgColor rgb="FFF3E2ED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C0C0C0"/>
      </right>
      <top style="thin">
        <color indexed="64"/>
      </top>
      <bottom style="thin">
        <color indexed="64"/>
      </bottom>
      <diagonal/>
    </border>
    <border>
      <left/>
      <right style="thin">
        <color rgb="FFC0C0C0"/>
      </right>
      <top/>
      <bottom style="thin">
        <color indexed="64"/>
      </bottom>
      <diagonal/>
    </border>
  </borders>
  <cellStyleXfs count="115">
    <xf numFmtId="0" fontId="0" fillId="0" borderId="0"/>
    <xf numFmtId="0" fontId="2" fillId="0" borderId="0"/>
    <xf numFmtId="0" fontId="2" fillId="0" borderId="0"/>
    <xf numFmtId="0" fontId="2" fillId="0" borderId="0"/>
    <xf numFmtId="49" fontId="4" fillId="0" borderId="4" applyNumberFormat="0" applyFont="0" applyFill="0" applyBorder="0" applyProtection="0">
      <alignment horizontal="left" vertical="center" indent="2"/>
    </xf>
    <xf numFmtId="49" fontId="4" fillId="0" borderId="5" applyNumberFormat="0" applyFont="0" applyFill="0" applyBorder="0" applyProtection="0">
      <alignment horizontal="left" vertical="center" indent="5"/>
    </xf>
    <xf numFmtId="4" fontId="5" fillId="0" borderId="6" applyFill="0" applyBorder="0" applyProtection="0">
      <alignment horizontal="right" vertical="center"/>
    </xf>
    <xf numFmtId="0" fontId="6" fillId="0" borderId="0">
      <protection locked="0"/>
    </xf>
    <xf numFmtId="167" fontId="2" fillId="0" borderId="0" applyFont="0" applyFill="0" applyBorder="0" applyAlignment="0" applyProtection="0"/>
    <xf numFmtId="168" fontId="6" fillId="0" borderId="0">
      <protection locked="0"/>
    </xf>
    <xf numFmtId="0" fontId="7" fillId="0" borderId="0" applyNumberFormat="0" applyFill="0" applyBorder="0" applyAlignment="0" applyProtection="0"/>
    <xf numFmtId="38" fontId="8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4" fillId="0" borderId="4" applyFill="0" applyBorder="0" applyProtection="0">
      <alignment horizontal="right" vertical="center"/>
    </xf>
    <xf numFmtId="49" fontId="5" fillId="0" borderId="4" applyNumberFormat="0" applyFill="0" applyBorder="0" applyProtection="0">
      <alignment horizontal="left" vertical="center"/>
    </xf>
    <xf numFmtId="0" fontId="4" fillId="0" borderId="4" applyNumberFormat="0" applyFill="0" applyAlignment="0" applyProtection="0"/>
    <xf numFmtId="0" fontId="9" fillId="3" borderId="0" applyNumberFormat="0" applyFont="0" applyBorder="0" applyAlignment="0" applyProtection="0"/>
    <xf numFmtId="0" fontId="2" fillId="0" borderId="0"/>
    <xf numFmtId="0" fontId="2" fillId="0" borderId="0"/>
    <xf numFmtId="0" fontId="10" fillId="0" borderId="0"/>
    <xf numFmtId="0" fontId="1" fillId="0" borderId="0"/>
    <xf numFmtId="0" fontId="2" fillId="0" borderId="0"/>
    <xf numFmtId="0" fontId="11" fillId="0" borderId="0"/>
    <xf numFmtId="0" fontId="7" fillId="0" borderId="0" applyNumberFormat="0" applyFont="0" applyFill="0" applyBorder="0" applyAlignment="0">
      <protection locked="0"/>
    </xf>
    <xf numFmtId="169" fontId="2" fillId="0" borderId="0" applyFont="0" applyFill="0" applyBorder="0" applyAlignment="0" applyProtection="0"/>
    <xf numFmtId="170" fontId="4" fillId="4" borderId="4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171" fontId="6" fillId="0" borderId="0">
      <protection locked="0"/>
    </xf>
    <xf numFmtId="172" fontId="12" fillId="0" borderId="7">
      <alignment horizontal="right" vertical="center"/>
    </xf>
    <xf numFmtId="49" fontId="12" fillId="0" borderId="7">
      <alignment vertical="center" wrapText="1"/>
    </xf>
    <xf numFmtId="0" fontId="13" fillId="0" borderId="0">
      <alignment horizontal="left" vertical="center"/>
    </xf>
    <xf numFmtId="173" fontId="12" fillId="0" borderId="7">
      <alignment horizontal="right" vertical="center"/>
    </xf>
    <xf numFmtId="49" fontId="14" fillId="5" borderId="8">
      <alignment horizontal="centerContinuous" vertical="center" wrapText="1"/>
    </xf>
    <xf numFmtId="49" fontId="14" fillId="6" borderId="8">
      <alignment horizontal="center" vertical="center" wrapText="1"/>
    </xf>
    <xf numFmtId="49" fontId="14" fillId="6" borderId="8">
      <alignment horizontal="center" vertical="center" wrapText="1"/>
    </xf>
    <xf numFmtId="49" fontId="14" fillId="6" borderId="9">
      <alignment horizontal="center" vertical="center" wrapText="1"/>
    </xf>
    <xf numFmtId="49" fontId="14" fillId="6" borderId="9">
      <alignment horizontal="center" vertical="center" wrapText="1"/>
    </xf>
    <xf numFmtId="49" fontId="15" fillId="0" borderId="0">
      <alignment horizontal="left" vertical="center"/>
    </xf>
    <xf numFmtId="174" fontId="16" fillId="0" borderId="0">
      <protection locked="0"/>
    </xf>
    <xf numFmtId="174" fontId="16" fillId="0" borderId="0">
      <protection locked="0"/>
    </xf>
    <xf numFmtId="175" fontId="17" fillId="0" borderId="0"/>
    <xf numFmtId="176" fontId="3" fillId="0" borderId="0" applyFont="0" applyFill="0" applyBorder="0" applyAlignment="0" applyProtection="0"/>
    <xf numFmtId="177" fontId="6" fillId="0" borderId="0">
      <protection locked="0"/>
    </xf>
    <xf numFmtId="0" fontId="4" fillId="0" borderId="0"/>
    <xf numFmtId="0" fontId="18" fillId="0" borderId="0"/>
    <xf numFmtId="0" fontId="2" fillId="0" borderId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0" applyNumberFormat="0" applyBorder="0" applyAlignment="0" applyProtection="0"/>
    <xf numFmtId="0" fontId="26" fillId="10" borderId="14" applyNumberFormat="0" applyAlignment="0" applyProtection="0"/>
    <xf numFmtId="0" fontId="27" fillId="11" borderId="15" applyNumberFormat="0" applyAlignment="0" applyProtection="0"/>
    <xf numFmtId="0" fontId="28" fillId="11" borderId="14" applyNumberFormat="0" applyAlignment="0" applyProtection="0"/>
    <xf numFmtId="0" fontId="29" fillId="0" borderId="16" applyNumberFormat="0" applyFill="0" applyAlignment="0" applyProtection="0"/>
    <xf numFmtId="0" fontId="30" fillId="12" borderId="17" applyNumberFormat="0" applyAlignment="0" applyProtection="0"/>
    <xf numFmtId="0" fontId="31" fillId="0" borderId="0" applyNumberFormat="0" applyFill="0" applyBorder="0" applyAlignment="0" applyProtection="0"/>
    <xf numFmtId="0" fontId="1" fillId="13" borderId="1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19" applyNumberFormat="0" applyFill="0" applyAlignment="0" applyProtection="0"/>
    <xf numFmtId="0" fontId="3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4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4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4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4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4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8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180" fontId="42" fillId="0" borderId="0"/>
    <xf numFmtId="167" fontId="3" fillId="0" borderId="0"/>
    <xf numFmtId="41" fontId="3" fillId="0" borderId="0" applyFont="0" applyFill="0" applyBorder="0" applyAlignment="0" applyProtection="0"/>
    <xf numFmtId="0" fontId="43" fillId="0" borderId="0" applyNumberFormat="0" applyFill="0" applyBorder="0" applyAlignment="0" applyProtection="0"/>
    <xf numFmtId="9" fontId="44" fillId="0" borderId="0" applyFont="0" applyFill="0" applyBorder="0" applyAlignment="0" applyProtection="0"/>
    <xf numFmtId="0" fontId="44" fillId="0" borderId="0"/>
    <xf numFmtId="43" fontId="4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83" fontId="47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2" fillId="0" borderId="0"/>
    <xf numFmtId="0" fontId="48" fillId="0" borderId="0"/>
    <xf numFmtId="43" fontId="4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</cellStyleXfs>
  <cellXfs count="454">
    <xf numFmtId="0" fontId="0" fillId="0" borderId="0" xfId="0"/>
    <xf numFmtId="0" fontId="35" fillId="0" borderId="0" xfId="1" applyFont="1" applyAlignment="1">
      <alignment horizontal="left"/>
    </xf>
    <xf numFmtId="0" fontId="36" fillId="0" borderId="0" xfId="1" applyFont="1"/>
    <xf numFmtId="0" fontId="36" fillId="0" borderId="1" xfId="1" applyFont="1" applyBorder="1" applyAlignment="1">
      <alignment horizontal="right"/>
    </xf>
    <xf numFmtId="164" fontId="36" fillId="0" borderId="0" xfId="1" applyNumberFormat="1" applyFont="1"/>
    <xf numFmtId="0" fontId="36" fillId="0" borderId="0" xfId="1" applyFont="1" applyAlignment="1">
      <alignment horizontal="center"/>
    </xf>
    <xf numFmtId="0" fontId="36" fillId="0" borderId="0" xfId="1" applyFont="1" applyAlignment="1">
      <alignment horizontal="right"/>
    </xf>
    <xf numFmtId="0" fontId="36" fillId="0" borderId="1" xfId="1" applyFont="1" applyBorder="1" applyAlignment="1">
      <alignment horizontal="center"/>
    </xf>
    <xf numFmtId="0" fontId="36" fillId="0" borderId="0" xfId="1" applyFont="1" applyAlignment="1">
      <alignment horizontal="left"/>
    </xf>
    <xf numFmtId="0" fontId="37" fillId="0" borderId="0" xfId="1" applyFont="1" applyAlignment="1">
      <alignment horizontal="left"/>
    </xf>
    <xf numFmtId="166" fontId="36" fillId="0" borderId="0" xfId="1" applyNumberFormat="1" applyFont="1"/>
    <xf numFmtId="166" fontId="36" fillId="0" borderId="1" xfId="1" applyNumberFormat="1" applyFont="1" applyBorder="1" applyAlignment="1">
      <alignment horizontal="left"/>
    </xf>
    <xf numFmtId="0" fontId="38" fillId="0" borderId="0" xfId="1" applyFont="1" applyAlignment="1">
      <alignment horizontal="left"/>
    </xf>
    <xf numFmtId="0" fontId="33" fillId="0" borderId="0" xfId="0" applyFont="1"/>
    <xf numFmtId="0" fontId="39" fillId="0" borderId="0" xfId="0" applyFont="1"/>
    <xf numFmtId="0" fontId="49" fillId="0" borderId="0" xfId="0" applyFont="1"/>
    <xf numFmtId="0" fontId="50" fillId="0" borderId="0" xfId="0" applyFont="1"/>
    <xf numFmtId="2" fontId="39" fillId="0" borderId="0" xfId="92" applyNumberFormat="1" applyFont="1"/>
    <xf numFmtId="179" fontId="39" fillId="0" borderId="0" xfId="92" applyNumberFormat="1" applyFont="1" applyFill="1"/>
    <xf numFmtId="179" fontId="39" fillId="0" borderId="0" xfId="92" applyNumberFormat="1" applyFont="1" applyFill="1" applyBorder="1"/>
    <xf numFmtId="166" fontId="1" fillId="0" borderId="0" xfId="93" applyNumberFormat="1" applyFont="1" applyFill="1" applyBorder="1" applyAlignment="1">
      <alignment horizontal="right"/>
    </xf>
    <xf numFmtId="182" fontId="1" fillId="0" borderId="0" xfId="93" applyNumberFormat="1" applyFont="1" applyFill="1" applyBorder="1" applyAlignment="1">
      <alignment horizontal="right"/>
    </xf>
    <xf numFmtId="166" fontId="51" fillId="0" borderId="1" xfId="92" applyNumberFormat="1" applyFont="1" applyFill="1" applyBorder="1" applyAlignment="1">
      <alignment horizontal="right"/>
    </xf>
    <xf numFmtId="166" fontId="51" fillId="0" borderId="1" xfId="93" applyNumberFormat="1" applyFont="1" applyFill="1" applyBorder="1" applyAlignment="1">
      <alignment horizontal="right"/>
    </xf>
    <xf numFmtId="182" fontId="1" fillId="0" borderId="1" xfId="93" applyNumberFormat="1" applyFont="1" applyFill="1" applyBorder="1" applyAlignment="1">
      <alignment horizontal="right"/>
    </xf>
    <xf numFmtId="166" fontId="51" fillId="0" borderId="0" xfId="92" applyNumberFormat="1" applyFont="1" applyFill="1" applyBorder="1" applyAlignment="1">
      <alignment horizontal="right"/>
    </xf>
    <xf numFmtId="166" fontId="51" fillId="0" borderId="0" xfId="93" applyNumberFormat="1" applyFont="1" applyFill="1" applyBorder="1" applyAlignment="1">
      <alignment horizontal="right"/>
    </xf>
    <xf numFmtId="166" fontId="51" fillId="0" borderId="0" xfId="92" applyNumberFormat="1" applyFont="1" applyFill="1" applyAlignment="1">
      <alignment horizontal="right"/>
    </xf>
    <xf numFmtId="166" fontId="51" fillId="0" borderId="23" xfId="93" applyNumberFormat="1" applyFont="1" applyFill="1" applyBorder="1" applyAlignment="1">
      <alignment horizontal="right"/>
    </xf>
    <xf numFmtId="0" fontId="1" fillId="0" borderId="0" xfId="0" applyFont="1"/>
    <xf numFmtId="166" fontId="1" fillId="0" borderId="0" xfId="92" applyNumberFormat="1" applyFont="1"/>
    <xf numFmtId="43" fontId="1" fillId="0" borderId="0" xfId="93" applyFont="1"/>
    <xf numFmtId="9" fontId="1" fillId="0" borderId="0" xfId="92" applyFont="1"/>
    <xf numFmtId="2" fontId="1" fillId="0" borderId="0" xfId="0" applyNumberFormat="1" applyFont="1"/>
    <xf numFmtId="0" fontId="53" fillId="0" borderId="0" xfId="0" applyFont="1" applyAlignment="1">
      <alignment horizontal="left" vertical="top"/>
    </xf>
    <xf numFmtId="165" fontId="51" fillId="0" borderId="0" xfId="0" applyNumberFormat="1" applyFont="1"/>
    <xf numFmtId="188" fontId="55" fillId="0" borderId="1" xfId="93" applyNumberFormat="1" applyFont="1" applyBorder="1"/>
    <xf numFmtId="182" fontId="1" fillId="0" borderId="1" xfId="93" applyNumberFormat="1" applyFont="1" applyBorder="1"/>
    <xf numFmtId="3" fontId="1" fillId="0" borderId="1" xfId="0" applyNumberFormat="1" applyFont="1" applyBorder="1"/>
    <xf numFmtId="165" fontId="51" fillId="0" borderId="1" xfId="0" applyNumberFormat="1" applyFont="1" applyBorder="1"/>
    <xf numFmtId="0" fontId="1" fillId="0" borderId="1" xfId="0" applyFont="1" applyBorder="1"/>
    <xf numFmtId="166" fontId="1" fillId="0" borderId="0" xfId="0" applyNumberFormat="1" applyFont="1"/>
    <xf numFmtId="188" fontId="55" fillId="0" borderId="0" xfId="93" applyNumberFormat="1" applyFont="1"/>
    <xf numFmtId="182" fontId="1" fillId="0" borderId="0" xfId="93" applyNumberFormat="1" applyFont="1"/>
    <xf numFmtId="3" fontId="1" fillId="0" borderId="0" xfId="0" applyNumberFormat="1" applyFont="1"/>
    <xf numFmtId="188" fontId="51" fillId="0" borderId="0" xfId="93" applyNumberFormat="1" applyFont="1" applyBorder="1"/>
    <xf numFmtId="182" fontId="1" fillId="0" borderId="0" xfId="93" applyNumberFormat="1" applyFont="1" applyBorder="1"/>
    <xf numFmtId="182" fontId="57" fillId="0" borderId="0" xfId="93" applyNumberFormat="1" applyFont="1" applyBorder="1"/>
    <xf numFmtId="166" fontId="51" fillId="0" borderId="0" xfId="0" applyNumberFormat="1" applyFont="1"/>
    <xf numFmtId="1" fontId="1" fillId="0" borderId="0" xfId="0" applyNumberFormat="1" applyFont="1"/>
    <xf numFmtId="182" fontId="57" fillId="0" borderId="0" xfId="93" applyNumberFormat="1" applyFont="1"/>
    <xf numFmtId="166" fontId="57" fillId="0" borderId="0" xfId="93" applyNumberFormat="1" applyFont="1"/>
    <xf numFmtId="166" fontId="55" fillId="0" borderId="0" xfId="93" applyNumberFormat="1" applyFont="1"/>
    <xf numFmtId="166" fontId="51" fillId="0" borderId="0" xfId="92" applyNumberFormat="1" applyFont="1"/>
    <xf numFmtId="182" fontId="1" fillId="0" borderId="0" xfId="93" applyNumberFormat="1" applyFont="1" applyFill="1" applyBorder="1"/>
    <xf numFmtId="188" fontId="55" fillId="0" borderId="0" xfId="93" quotePrefix="1" applyNumberFormat="1" applyFont="1" applyAlignment="1">
      <alignment horizontal="center"/>
    </xf>
    <xf numFmtId="188" fontId="1" fillId="0" borderId="0" xfId="93" applyNumberFormat="1" applyFont="1" applyFill="1" applyBorder="1"/>
    <xf numFmtId="188" fontId="51" fillId="0" borderId="0" xfId="93" applyNumberFormat="1" applyFont="1" applyFill="1" applyBorder="1"/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33" fillId="0" borderId="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33" fillId="0" borderId="1" xfId="0" applyFont="1" applyBorder="1"/>
    <xf numFmtId="0" fontId="57" fillId="0" borderId="0" xfId="0" applyFont="1"/>
    <xf numFmtId="179" fontId="1" fillId="0" borderId="0" xfId="92" applyNumberFormat="1" applyFont="1" applyFill="1" applyBorder="1" applyAlignment="1">
      <alignment horizontal="right"/>
    </xf>
    <xf numFmtId="166" fontId="55" fillId="0" borderId="1" xfId="92" applyNumberFormat="1" applyFont="1" applyFill="1" applyBorder="1"/>
    <xf numFmtId="166" fontId="51" fillId="0" borderId="1" xfId="92" applyNumberFormat="1" applyFont="1" applyFill="1" applyBorder="1"/>
    <xf numFmtId="0" fontId="51" fillId="0" borderId="1" xfId="0" applyFont="1" applyBorder="1" applyAlignment="1">
      <alignment wrapText="1"/>
    </xf>
    <xf numFmtId="166" fontId="55" fillId="0" borderId="0" xfId="92" applyNumberFormat="1" applyFont="1" applyFill="1" applyBorder="1"/>
    <xf numFmtId="0" fontId="55" fillId="0" borderId="0" xfId="0" applyFont="1" applyAlignment="1">
      <alignment wrapText="1"/>
    </xf>
    <xf numFmtId="182" fontId="57" fillId="0" borderId="0" xfId="93" applyNumberFormat="1" applyFont="1" applyFill="1" applyBorder="1" applyAlignment="1">
      <alignment horizontal="right"/>
    </xf>
    <xf numFmtId="0" fontId="57" fillId="0" borderId="2" xfId="0" applyFont="1" applyBorder="1" applyAlignment="1">
      <alignment horizontal="center" wrapText="1"/>
    </xf>
    <xf numFmtId="179" fontId="1" fillId="38" borderId="0" xfId="92" applyNumberFormat="1" applyFont="1" applyFill="1" applyBorder="1" applyAlignment="1">
      <alignment horizontal="right"/>
    </xf>
    <xf numFmtId="0" fontId="57" fillId="0" borderId="0" xfId="0" applyFont="1" applyAlignment="1">
      <alignment horizontal="left"/>
    </xf>
    <xf numFmtId="0" fontId="57" fillId="0" borderId="1" xfId="0" applyFont="1" applyBorder="1" applyAlignment="1">
      <alignment horizontal="left"/>
    </xf>
    <xf numFmtId="182" fontId="1" fillId="0" borderId="0" xfId="93" applyNumberFormat="1" applyFont="1" applyFill="1" applyAlignment="1">
      <alignment horizontal="right"/>
    </xf>
    <xf numFmtId="0" fontId="51" fillId="0" borderId="0" xfId="0" applyFont="1"/>
    <xf numFmtId="166" fontId="51" fillId="0" borderId="0" xfId="93" applyNumberFormat="1" applyFont="1" applyFill="1" applyBorder="1"/>
    <xf numFmtId="182" fontId="51" fillId="0" borderId="0" xfId="93" applyNumberFormat="1" applyFont="1" applyFill="1" applyBorder="1"/>
    <xf numFmtId="0" fontId="58" fillId="0" borderId="0" xfId="0" applyFont="1"/>
    <xf numFmtId="0" fontId="36" fillId="0" borderId="0" xfId="0" applyFont="1"/>
    <xf numFmtId="0" fontId="35" fillId="0" borderId="0" xfId="0" applyFont="1"/>
    <xf numFmtId="0" fontId="51" fillId="0" borderId="1" xfId="0" applyFont="1" applyBorder="1"/>
    <xf numFmtId="166" fontId="36" fillId="0" borderId="1" xfId="0" applyNumberFormat="1" applyFont="1" applyBorder="1" applyAlignment="1">
      <alignment horizontal="center"/>
    </xf>
    <xf numFmtId="166" fontId="51" fillId="0" borderId="1" xfId="0" applyNumberFormat="1" applyFont="1" applyBorder="1"/>
    <xf numFmtId="190" fontId="57" fillId="0" borderId="0" xfId="27" applyNumberFormat="1" applyFont="1" applyFill="1" applyBorder="1" applyAlignment="1" applyProtection="1">
      <alignment horizontal="right" wrapText="1"/>
    </xf>
    <xf numFmtId="169" fontId="57" fillId="0" borderId="0" xfId="27" applyFont="1" applyFill="1" applyBorder="1" applyAlignment="1" applyProtection="1">
      <alignment horizontal="right" wrapText="1"/>
    </xf>
    <xf numFmtId="0" fontId="57" fillId="0" borderId="1" xfId="0" applyFont="1" applyBorder="1" applyAlignment="1">
      <alignment horizontal="center" vertical="center" wrapText="1"/>
    </xf>
    <xf numFmtId="0" fontId="57" fillId="0" borderId="29" xfId="0" applyFont="1" applyBorder="1" applyAlignment="1">
      <alignment horizontal="left"/>
    </xf>
    <xf numFmtId="0" fontId="59" fillId="0" borderId="0" xfId="0" applyFont="1"/>
    <xf numFmtId="0" fontId="38" fillId="0" borderId="0" xfId="0" applyFont="1"/>
    <xf numFmtId="0" fontId="52" fillId="0" borderId="0" xfId="113" applyFont="1" applyAlignment="1">
      <alignment horizontal="left"/>
    </xf>
    <xf numFmtId="166" fontId="52" fillId="0" borderId="0" xfId="113" applyNumberFormat="1" applyFont="1" applyAlignment="1">
      <alignment horizontal="left" wrapText="1"/>
    </xf>
    <xf numFmtId="166" fontId="52" fillId="0" borderId="1" xfId="113" applyNumberFormat="1" applyFont="1" applyBorder="1" applyAlignment="1">
      <alignment horizontal="center"/>
    </xf>
    <xf numFmtId="0" fontId="60" fillId="0" borderId="1" xfId="113" applyFont="1" applyBorder="1" applyAlignment="1">
      <alignment horizontal="left"/>
    </xf>
    <xf numFmtId="165" fontId="57" fillId="0" borderId="0" xfId="0" applyNumberFormat="1" applyFont="1" applyAlignment="1">
      <alignment horizontal="center"/>
    </xf>
    <xf numFmtId="166" fontId="52" fillId="0" borderId="0" xfId="113" applyNumberFormat="1" applyFont="1" applyAlignment="1">
      <alignment horizontal="center"/>
    </xf>
    <xf numFmtId="0" fontId="60" fillId="0" borderId="0" xfId="113" applyFont="1" applyAlignment="1">
      <alignment horizontal="left"/>
    </xf>
    <xf numFmtId="166" fontId="57" fillId="0" borderId="0" xfId="0" applyNumberFormat="1" applyFont="1" applyAlignment="1">
      <alignment horizontal="center"/>
    </xf>
    <xf numFmtId="3" fontId="57" fillId="0" borderId="0" xfId="0" applyNumberFormat="1" applyFont="1" applyAlignment="1">
      <alignment horizontal="center"/>
    </xf>
    <xf numFmtId="0" fontId="37" fillId="0" borderId="0" xfId="0" applyFont="1"/>
    <xf numFmtId="0" fontId="62" fillId="0" borderId="0" xfId="0" applyFont="1"/>
    <xf numFmtId="0" fontId="63" fillId="0" borderId="0" xfId="113" applyFont="1"/>
    <xf numFmtId="0" fontId="63" fillId="0" borderId="0" xfId="113" applyFont="1" applyAlignment="1">
      <alignment horizontal="left"/>
    </xf>
    <xf numFmtId="0" fontId="52" fillId="0" borderId="2" xfId="113" applyFont="1" applyBorder="1" applyAlignment="1">
      <alignment horizontal="center" vertical="center" wrapText="1"/>
    </xf>
    <xf numFmtId="0" fontId="52" fillId="0" borderId="2" xfId="113" applyFont="1" applyBorder="1" applyAlignment="1">
      <alignment horizontal="center" vertical="center"/>
    </xf>
    <xf numFmtId="0" fontId="52" fillId="0" borderId="2" xfId="113" applyFont="1" applyBorder="1" applyAlignment="1">
      <alignment horizontal="left"/>
    </xf>
    <xf numFmtId="0" fontId="37" fillId="0" borderId="0" xfId="0" applyFont="1" applyAlignment="1">
      <alignment horizontal="left"/>
    </xf>
    <xf numFmtId="179" fontId="36" fillId="0" borderId="0" xfId="92" applyNumberFormat="1" applyFont="1" applyFill="1"/>
    <xf numFmtId="190" fontId="35" fillId="0" borderId="1" xfId="27" applyNumberFormat="1" applyFont="1" applyFill="1" applyBorder="1" applyAlignment="1" applyProtection="1">
      <alignment horizontal="center" wrapText="1"/>
    </xf>
    <xf numFmtId="0" fontId="35" fillId="0" borderId="1" xfId="0" applyFont="1" applyBorder="1" applyAlignment="1">
      <alignment horizontal="center" wrapText="1"/>
    </xf>
    <xf numFmtId="169" fontId="36" fillId="0" borderId="0" xfId="27" applyFont="1" applyFill="1" applyBorder="1" applyAlignment="1" applyProtection="1">
      <alignment horizontal="center" wrapText="1"/>
    </xf>
    <xf numFmtId="0" fontId="36" fillId="0" borderId="0" xfId="0" applyFont="1" applyAlignment="1">
      <alignment horizontal="center"/>
    </xf>
    <xf numFmtId="190" fontId="36" fillId="0" borderId="0" xfId="27" applyNumberFormat="1" applyFont="1" applyFill="1" applyBorder="1" applyAlignment="1">
      <alignment horizontal="center" wrapText="1"/>
    </xf>
    <xf numFmtId="169" fontId="36" fillId="0" borderId="0" xfId="27" applyFont="1" applyFill="1" applyBorder="1" applyAlignment="1">
      <alignment horizontal="center" wrapText="1"/>
    </xf>
    <xf numFmtId="0" fontId="39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horizontal="center" wrapText="1"/>
    </xf>
    <xf numFmtId="0" fontId="36" fillId="0" borderId="2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39" fillId="0" borderId="1" xfId="0" applyFont="1" applyBorder="1"/>
    <xf numFmtId="0" fontId="33" fillId="0" borderId="0" xfId="0" applyFont="1" applyAlignment="1">
      <alignment horizontal="left" vertical="top"/>
    </xf>
    <xf numFmtId="0" fontId="41" fillId="0" borderId="0" xfId="0" applyFont="1" applyAlignment="1">
      <alignment horizontal="left" vertical="top"/>
    </xf>
    <xf numFmtId="166" fontId="33" fillId="0" borderId="0" xfId="0" applyNumberFormat="1" applyFont="1" applyAlignment="1">
      <alignment horizontal="right" vertical="top"/>
    </xf>
    <xf numFmtId="166" fontId="65" fillId="0" borderId="1" xfId="93" applyNumberFormat="1" applyFont="1" applyFill="1" applyBorder="1" applyAlignment="1">
      <alignment horizontal="right" vertical="top"/>
    </xf>
    <xf numFmtId="188" fontId="65" fillId="0" borderId="1" xfId="93" applyNumberFormat="1" applyFont="1" applyFill="1" applyBorder="1" applyAlignment="1">
      <alignment horizontal="right" vertical="top"/>
    </xf>
    <xf numFmtId="182" fontId="41" fillId="0" borderId="1" xfId="93" applyNumberFormat="1" applyFont="1" applyFill="1" applyBorder="1" applyAlignment="1">
      <alignment horizontal="right" vertical="top"/>
    </xf>
    <xf numFmtId="0" fontId="65" fillId="0" borderId="1" xfId="0" applyFont="1" applyBorder="1" applyAlignment="1">
      <alignment horizontal="left" vertical="top"/>
    </xf>
    <xf numFmtId="166" fontId="65" fillId="0" borderId="0" xfId="93" applyNumberFormat="1" applyFont="1" applyFill="1" applyBorder="1" applyAlignment="1">
      <alignment horizontal="right" vertical="top"/>
    </xf>
    <xf numFmtId="188" fontId="65" fillId="0" borderId="0" xfId="93" applyNumberFormat="1" applyFont="1" applyFill="1" applyBorder="1" applyAlignment="1">
      <alignment horizontal="right" vertical="top"/>
    </xf>
    <xf numFmtId="182" fontId="41" fillId="0" borderId="0" xfId="93" applyNumberFormat="1" applyFont="1" applyFill="1" applyBorder="1" applyAlignment="1">
      <alignment horizontal="right" vertical="top"/>
    </xf>
    <xf numFmtId="0" fontId="65" fillId="0" borderId="0" xfId="0" applyFont="1" applyAlignment="1">
      <alignment horizontal="left" vertical="top"/>
    </xf>
    <xf numFmtId="166" fontId="66" fillId="0" borderId="0" xfId="93" applyNumberFormat="1" applyFont="1" applyFill="1" applyBorder="1" applyAlignment="1">
      <alignment horizontal="right" vertical="top"/>
    </xf>
    <xf numFmtId="188" fontId="66" fillId="0" borderId="0" xfId="0" applyNumberFormat="1" applyFont="1" applyAlignment="1">
      <alignment horizontal="right" vertical="top"/>
    </xf>
    <xf numFmtId="182" fontId="67" fillId="0" borderId="0" xfId="0" applyNumberFormat="1" applyFont="1" applyAlignment="1">
      <alignment horizontal="right" vertical="top"/>
    </xf>
    <xf numFmtId="0" fontId="67" fillId="0" borderId="0" xfId="0" applyFont="1" applyAlignment="1">
      <alignment horizontal="left" vertical="top"/>
    </xf>
    <xf numFmtId="0" fontId="55" fillId="0" borderId="2" xfId="0" applyFont="1" applyBorder="1" applyAlignment="1">
      <alignment horizontal="center" vertical="center" wrapText="1"/>
    </xf>
    <xf numFmtId="0" fontId="57" fillId="0" borderId="2" xfId="0" quotePrefix="1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top"/>
    </xf>
    <xf numFmtId="164" fontId="36" fillId="0" borderId="0" xfId="1" applyNumberFormat="1" applyFont="1" applyAlignment="1">
      <alignment horizontal="right"/>
    </xf>
    <xf numFmtId="166" fontId="36" fillId="0" borderId="0" xfId="1" applyNumberFormat="1" applyFont="1" applyAlignment="1">
      <alignment horizontal="left"/>
    </xf>
    <xf numFmtId="0" fontId="36" fillId="0" borderId="1" xfId="1" applyFont="1" applyBorder="1"/>
    <xf numFmtId="3" fontId="36" fillId="0" borderId="0" xfId="1" applyNumberFormat="1" applyFont="1"/>
    <xf numFmtId="165" fontId="35" fillId="0" borderId="0" xfId="1" applyNumberFormat="1" applyFont="1"/>
    <xf numFmtId="165" fontId="36" fillId="0" borderId="0" xfId="1" applyNumberFormat="1" applyFont="1"/>
    <xf numFmtId="166" fontId="35" fillId="0" borderId="0" xfId="1" applyNumberFormat="1" applyFont="1" applyAlignment="1">
      <alignment horizontal="left"/>
    </xf>
    <xf numFmtId="0" fontId="36" fillId="0" borderId="24" xfId="114" applyFont="1" applyBorder="1"/>
    <xf numFmtId="0" fontId="40" fillId="0" borderId="0" xfId="0" applyFont="1" applyAlignment="1">
      <alignment vertical="center"/>
    </xf>
    <xf numFmtId="10" fontId="40" fillId="0" borderId="0" xfId="0" applyNumberFormat="1" applyFont="1" applyAlignment="1">
      <alignment horizontal="right" vertical="center"/>
    </xf>
    <xf numFmtId="0" fontId="40" fillId="0" borderId="1" xfId="0" applyFont="1" applyBorder="1" applyAlignment="1">
      <alignment vertical="center"/>
    </xf>
    <xf numFmtId="10" fontId="40" fillId="0" borderId="1" xfId="0" applyNumberFormat="1" applyFont="1" applyBorder="1" applyAlignment="1">
      <alignment horizontal="right" vertical="center"/>
    </xf>
    <xf numFmtId="0" fontId="40" fillId="0" borderId="1" xfId="0" applyFont="1" applyBorder="1" applyAlignment="1">
      <alignment horizontal="center" vertical="center" wrapText="1"/>
    </xf>
    <xf numFmtId="182" fontId="40" fillId="0" borderId="0" xfId="93" applyNumberFormat="1" applyFont="1" applyBorder="1" applyAlignment="1">
      <alignment horizontal="right" vertical="center"/>
    </xf>
    <xf numFmtId="182" fontId="40" fillId="0" borderId="1" xfId="93" applyNumberFormat="1" applyFont="1" applyBorder="1" applyAlignment="1">
      <alignment horizontal="right" vertical="center"/>
    </xf>
    <xf numFmtId="188" fontId="68" fillId="0" borderId="0" xfId="93" applyNumberFormat="1" applyFont="1" applyBorder="1"/>
    <xf numFmtId="188" fontId="33" fillId="0" borderId="0" xfId="93" applyNumberFormat="1" applyFont="1" applyBorder="1"/>
    <xf numFmtId="0" fontId="68" fillId="0" borderId="0" xfId="0" applyFont="1"/>
    <xf numFmtId="182" fontId="33" fillId="0" borderId="0" xfId="93" applyNumberFormat="1" applyFont="1" applyBorder="1"/>
    <xf numFmtId="188" fontId="33" fillId="0" borderId="0" xfId="93" applyNumberFormat="1" applyFont="1"/>
    <xf numFmtId="182" fontId="33" fillId="0" borderId="1" xfId="93" applyNumberFormat="1" applyFont="1" applyBorder="1"/>
    <xf numFmtId="188" fontId="33" fillId="0" borderId="1" xfId="93" applyNumberFormat="1" applyFont="1" applyBorder="1"/>
    <xf numFmtId="166" fontId="55" fillId="0" borderId="0" xfId="93" applyNumberFormat="1" applyFont="1" applyFill="1" applyBorder="1" applyAlignment="1">
      <alignment horizontal="right"/>
    </xf>
    <xf numFmtId="190" fontId="35" fillId="0" borderId="0" xfId="27" applyNumberFormat="1" applyFont="1" applyFill="1" applyBorder="1" applyAlignment="1" applyProtection="1">
      <alignment horizontal="center" wrapText="1"/>
    </xf>
    <xf numFmtId="0" fontId="36" fillId="0" borderId="0" xfId="114" applyFont="1"/>
    <xf numFmtId="0" fontId="39" fillId="0" borderId="23" xfId="0" applyFont="1" applyBorder="1"/>
    <xf numFmtId="0" fontId="39" fillId="0" borderId="23" xfId="0" applyFont="1" applyBorder="1" applyAlignment="1">
      <alignment horizontal="center"/>
    </xf>
    <xf numFmtId="0" fontId="39" fillId="0" borderId="1" xfId="0" applyFont="1" applyBorder="1" applyAlignment="1">
      <alignment horizontal="center"/>
    </xf>
    <xf numFmtId="0" fontId="69" fillId="0" borderId="0" xfId="0" applyFont="1"/>
    <xf numFmtId="3" fontId="69" fillId="0" borderId="0" xfId="0" applyNumberFormat="1" applyFont="1"/>
    <xf numFmtId="3" fontId="39" fillId="0" borderId="0" xfId="0" applyNumberFormat="1" applyFont="1" applyAlignment="1">
      <alignment horizontal="right"/>
    </xf>
    <xf numFmtId="3" fontId="39" fillId="0" borderId="0" xfId="0" applyNumberFormat="1" applyFont="1"/>
    <xf numFmtId="0" fontId="69" fillId="0" borderId="1" xfId="0" applyFont="1" applyBorder="1"/>
    <xf numFmtId="3" fontId="69" fillId="0" borderId="1" xfId="0" applyNumberFormat="1" applyFont="1" applyBorder="1"/>
    <xf numFmtId="0" fontId="40" fillId="0" borderId="1" xfId="0" applyFont="1" applyBorder="1" applyAlignment="1">
      <alignment horizontal="right" vertical="center"/>
    </xf>
    <xf numFmtId="166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left" vertical="top"/>
    </xf>
    <xf numFmtId="182" fontId="1" fillId="0" borderId="0" xfId="93" applyNumberFormat="1" applyFont="1" applyAlignment="1">
      <alignment horizontal="left" vertical="top"/>
    </xf>
    <xf numFmtId="3" fontId="70" fillId="0" borderId="0" xfId="0" applyNumberFormat="1" applyFont="1"/>
    <xf numFmtId="3" fontId="36" fillId="0" borderId="0" xfId="2" applyNumberFormat="1" applyFont="1"/>
    <xf numFmtId="0" fontId="1" fillId="0" borderId="0" xfId="0" applyFont="1" applyAlignment="1">
      <alignment horizontal="right"/>
    </xf>
    <xf numFmtId="179" fontId="1" fillId="0" borderId="0" xfId="92" applyNumberFormat="1" applyFont="1" applyFill="1"/>
    <xf numFmtId="189" fontId="1" fillId="0" borderId="0" xfId="0" applyNumberFormat="1" applyFont="1"/>
    <xf numFmtId="0" fontId="71" fillId="0" borderId="0" xfId="0" applyFont="1"/>
    <xf numFmtId="0" fontId="72" fillId="40" borderId="26" xfId="0" applyFont="1" applyFill="1" applyBorder="1" applyAlignment="1">
      <alignment horizontal="center" vertical="center" wrapText="1"/>
    </xf>
    <xf numFmtId="166" fontId="73" fillId="39" borderId="26" xfId="0" applyNumberFormat="1" applyFont="1" applyFill="1" applyBorder="1" applyAlignment="1">
      <alignment horizontal="right" vertical="center" wrapText="1"/>
    </xf>
    <xf numFmtId="0" fontId="72" fillId="0" borderId="26" xfId="0" applyFont="1" applyBorder="1" applyAlignment="1">
      <alignment horizontal="center" vertical="center" wrapText="1"/>
    </xf>
    <xf numFmtId="166" fontId="73" fillId="0" borderId="26" xfId="0" applyNumberFormat="1" applyFont="1" applyBorder="1" applyAlignment="1">
      <alignment horizontal="right" vertical="center" wrapText="1"/>
    </xf>
    <xf numFmtId="0" fontId="72" fillId="2" borderId="26" xfId="0" applyFont="1" applyFill="1" applyBorder="1" applyAlignment="1">
      <alignment horizontal="center" vertical="center" wrapText="1"/>
    </xf>
    <xf numFmtId="166" fontId="73" fillId="2" borderId="26" xfId="0" applyNumberFormat="1" applyFont="1" applyFill="1" applyBorder="1" applyAlignment="1">
      <alignment horizontal="right" vertical="center" wrapText="1"/>
    </xf>
    <xf numFmtId="166" fontId="1" fillId="2" borderId="0" xfId="0" applyNumberFormat="1" applyFont="1" applyFill="1"/>
    <xf numFmtId="187" fontId="74" fillId="0" borderId="0" xfId="0" applyNumberFormat="1" applyFont="1" applyAlignment="1">
      <alignment horizontal="right" vertical="center" wrapText="1"/>
    </xf>
    <xf numFmtId="2" fontId="74" fillId="0" borderId="0" xfId="0" applyNumberFormat="1" applyFont="1" applyAlignment="1">
      <alignment horizontal="right" vertical="center" wrapText="1"/>
    </xf>
    <xf numFmtId="0" fontId="72" fillId="0" borderId="0" xfId="0" applyFont="1" applyAlignment="1">
      <alignment horizontal="left" vertical="center" wrapText="1"/>
    </xf>
    <xf numFmtId="0" fontId="72" fillId="0" borderId="0" xfId="0" applyFont="1" applyAlignment="1">
      <alignment horizontal="left" vertical="center"/>
    </xf>
    <xf numFmtId="0" fontId="72" fillId="0" borderId="0" xfId="0" applyFont="1" applyAlignment="1">
      <alignment horizontal="center" vertical="center" wrapText="1"/>
    </xf>
    <xf numFmtId="0" fontId="75" fillId="41" borderId="26" xfId="0" applyFont="1" applyFill="1" applyBorder="1" applyAlignment="1">
      <alignment vertical="center" wrapText="1"/>
    </xf>
    <xf numFmtId="0" fontId="75" fillId="40" borderId="26" xfId="0" applyFont="1" applyFill="1" applyBorder="1" applyAlignment="1">
      <alignment horizontal="center" vertical="center" wrapText="1"/>
    </xf>
    <xf numFmtId="0" fontId="75" fillId="40" borderId="26" xfId="0" applyFont="1" applyFill="1" applyBorder="1" applyAlignment="1">
      <alignment vertical="center" wrapText="1"/>
    </xf>
    <xf numFmtId="187" fontId="76" fillId="0" borderId="26" xfId="0" applyNumberFormat="1" applyFont="1" applyBorder="1" applyAlignment="1">
      <alignment horizontal="right" vertical="center" wrapText="1"/>
    </xf>
    <xf numFmtId="187" fontId="76" fillId="39" borderId="26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  <xf numFmtId="166" fontId="73" fillId="0" borderId="0" xfId="0" applyNumberFormat="1" applyFont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166" fontId="1" fillId="0" borderId="0" xfId="93" applyNumberFormat="1" applyFont="1" applyFill="1" applyBorder="1"/>
    <xf numFmtId="182" fontId="1" fillId="0" borderId="1" xfId="93" applyNumberFormat="1" applyFont="1" applyFill="1" applyBorder="1"/>
    <xf numFmtId="0" fontId="1" fillId="0" borderId="0" xfId="0" applyFont="1" applyAlignment="1">
      <alignment horizontal="left"/>
    </xf>
    <xf numFmtId="182" fontId="1" fillId="0" borderId="0" xfId="0" applyNumberFormat="1" applyFont="1"/>
    <xf numFmtId="3" fontId="77" fillId="0" borderId="0" xfId="0" applyNumberFormat="1" applyFont="1"/>
    <xf numFmtId="2" fontId="1" fillId="0" borderId="0" xfId="92" applyNumberFormat="1" applyFont="1" applyFill="1"/>
    <xf numFmtId="0" fontId="1" fillId="0" borderId="23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78" fillId="0" borderId="0" xfId="0" applyFont="1"/>
    <xf numFmtId="0" fontId="78" fillId="0" borderId="0" xfId="0" applyFont="1" applyAlignment="1">
      <alignment horizontal="right" vertical="top"/>
    </xf>
    <xf numFmtId="0" fontId="36" fillId="0" borderId="0" xfId="91" applyFont="1"/>
    <xf numFmtId="0" fontId="57" fillId="0" borderId="1" xfId="109" quotePrefix="1" applyFont="1" applyBorder="1"/>
    <xf numFmtId="0" fontId="57" fillId="0" borderId="1" xfId="109" applyFont="1" applyBorder="1"/>
    <xf numFmtId="49" fontId="57" fillId="0" borderId="23" xfId="109" applyNumberFormat="1" applyFont="1" applyBorder="1" applyAlignment="1">
      <alignment horizontal="left" vertical="center" wrapText="1"/>
    </xf>
    <xf numFmtId="0" fontId="57" fillId="0" borderId="2" xfId="109" applyFont="1" applyBorder="1" applyAlignment="1">
      <alignment horizontal="center" vertical="center" wrapText="1"/>
    </xf>
    <xf numFmtId="49" fontId="57" fillId="0" borderId="2" xfId="109" applyNumberFormat="1" applyFont="1" applyBorder="1" applyAlignment="1">
      <alignment horizontal="center" vertical="center" wrapText="1"/>
    </xf>
    <xf numFmtId="49" fontId="57" fillId="0" borderId="0" xfId="109" applyNumberFormat="1" applyFont="1" applyAlignment="1">
      <alignment horizontal="center" vertical="center" wrapText="1"/>
    </xf>
    <xf numFmtId="49" fontId="57" fillId="0" borderId="1" xfId="109" applyNumberFormat="1" applyFont="1" applyBorder="1" applyAlignment="1">
      <alignment horizontal="left" vertical="center" wrapText="1"/>
    </xf>
    <xf numFmtId="9" fontId="57" fillId="0" borderId="2" xfId="112" applyFont="1" applyBorder="1" applyAlignment="1">
      <alignment horizontal="center" vertical="center" wrapText="1"/>
    </xf>
    <xf numFmtId="9" fontId="57" fillId="0" borderId="2" xfId="112" applyFont="1" applyFill="1" applyBorder="1" applyAlignment="1">
      <alignment horizontal="center" vertical="center" wrapText="1"/>
    </xf>
    <xf numFmtId="0" fontId="57" fillId="0" borderId="1" xfId="109" applyFont="1" applyBorder="1" applyAlignment="1">
      <alignment horizontal="center" vertical="center" wrapText="1"/>
    </xf>
    <xf numFmtId="49" fontId="57" fillId="0" borderId="0" xfId="109" applyNumberFormat="1" applyFont="1" applyAlignment="1">
      <alignment horizontal="center"/>
    </xf>
    <xf numFmtId="0" fontId="57" fillId="0" borderId="23" xfId="109" applyFont="1" applyBorder="1"/>
    <xf numFmtId="0" fontId="36" fillId="0" borderId="0" xfId="109" applyFont="1"/>
    <xf numFmtId="49" fontId="57" fillId="0" borderId="0" xfId="109" applyNumberFormat="1" applyFont="1" applyAlignment="1">
      <alignment vertical="center" wrapText="1"/>
    </xf>
    <xf numFmtId="0" fontId="57" fillId="0" borderId="0" xfId="109" applyFont="1" applyAlignment="1">
      <alignment horizontal="center"/>
    </xf>
    <xf numFmtId="49" fontId="57" fillId="0" borderId="0" xfId="109" applyNumberFormat="1" applyFont="1" applyAlignment="1">
      <alignment vertical="center"/>
    </xf>
    <xf numFmtId="3" fontId="57" fillId="0" borderId="0" xfId="91" applyNumberFormat="1" applyFont="1"/>
    <xf numFmtId="0" fontId="79" fillId="0" borderId="0" xfId="91" applyFont="1"/>
    <xf numFmtId="166" fontId="55" fillId="0" borderId="0" xfId="91" applyNumberFormat="1" applyFont="1"/>
    <xf numFmtId="0" fontId="80" fillId="0" borderId="0" xfId="91" applyFont="1"/>
    <xf numFmtId="49" fontId="62" fillId="0" borderId="0" xfId="109" applyNumberFormat="1" applyFont="1" applyAlignment="1">
      <alignment vertical="center"/>
    </xf>
    <xf numFmtId="186" fontId="57" fillId="0" borderId="0" xfId="109" applyNumberFormat="1" applyFont="1" applyAlignment="1">
      <alignment vertical="center"/>
    </xf>
    <xf numFmtId="165" fontId="81" fillId="0" borderId="0" xfId="109" applyNumberFormat="1" applyFont="1" applyAlignment="1">
      <alignment vertical="center"/>
    </xf>
    <xf numFmtId="185" fontId="57" fillId="0" borderId="0" xfId="109" applyNumberFormat="1" applyFont="1" applyAlignment="1">
      <alignment vertical="center"/>
    </xf>
    <xf numFmtId="185" fontId="31" fillId="0" borderId="0" xfId="109" applyNumberFormat="1" applyFont="1" applyAlignment="1">
      <alignment vertical="center"/>
    </xf>
    <xf numFmtId="185" fontId="31" fillId="0" borderId="0" xfId="111" applyNumberFormat="1" applyFont="1" applyFill="1" applyBorder="1" applyAlignment="1">
      <alignment vertical="center"/>
    </xf>
    <xf numFmtId="49" fontId="57" fillId="0" borderId="0" xfId="109" applyNumberFormat="1" applyFont="1"/>
    <xf numFmtId="49" fontId="31" fillId="0" borderId="0" xfId="109" applyNumberFormat="1" applyFont="1" applyAlignment="1">
      <alignment vertical="center" wrapText="1"/>
    </xf>
    <xf numFmtId="186" fontId="57" fillId="0" borderId="0" xfId="109" quotePrefix="1" applyNumberFormat="1" applyFont="1" applyAlignment="1">
      <alignment horizontal="center"/>
    </xf>
    <xf numFmtId="185" fontId="31" fillId="0" borderId="0" xfId="109" applyNumberFormat="1" applyFont="1" applyAlignment="1">
      <alignment horizontal="center"/>
    </xf>
    <xf numFmtId="185" fontId="55" fillId="0" borderId="0" xfId="109" applyNumberFormat="1" applyFont="1" applyAlignment="1">
      <alignment vertical="center"/>
    </xf>
    <xf numFmtId="185" fontId="80" fillId="0" borderId="0" xfId="109" applyNumberFormat="1" applyFont="1" applyAlignment="1">
      <alignment vertical="center"/>
    </xf>
    <xf numFmtId="49" fontId="57" fillId="0" borderId="0" xfId="109" quotePrefix="1" applyNumberFormat="1" applyFont="1" applyAlignment="1">
      <alignment vertical="center"/>
    </xf>
    <xf numFmtId="186" fontId="57" fillId="0" borderId="0" xfId="109" applyNumberFormat="1" applyFont="1" applyAlignment="1">
      <alignment horizontal="center" vertical="center"/>
    </xf>
    <xf numFmtId="186" fontId="57" fillId="0" borderId="0" xfId="109" applyNumberFormat="1" applyFont="1" applyAlignment="1">
      <alignment horizontal="center"/>
    </xf>
    <xf numFmtId="186" fontId="57" fillId="0" borderId="0" xfId="109" applyNumberFormat="1" applyFont="1" applyAlignment="1">
      <alignment horizontal="left" vertical="center"/>
    </xf>
    <xf numFmtId="0" fontId="35" fillId="0" borderId="0" xfId="91" applyFont="1"/>
    <xf numFmtId="0" fontId="57" fillId="0" borderId="0" xfId="109" applyFont="1"/>
    <xf numFmtId="186" fontId="55" fillId="0" borderId="0" xfId="109" applyNumberFormat="1" applyFont="1" applyAlignment="1">
      <alignment vertical="center"/>
    </xf>
    <xf numFmtId="186" fontId="62" fillId="0" borderId="0" xfId="109" applyNumberFormat="1" applyFont="1" applyAlignment="1">
      <alignment vertical="center"/>
    </xf>
    <xf numFmtId="185" fontId="82" fillId="0" borderId="0" xfId="109" applyNumberFormat="1" applyFont="1" applyAlignment="1">
      <alignment vertical="center"/>
    </xf>
    <xf numFmtId="185" fontId="83" fillId="0" borderId="0" xfId="109" applyNumberFormat="1" applyFont="1" applyAlignment="1">
      <alignment vertical="center"/>
    </xf>
    <xf numFmtId="182" fontId="81" fillId="0" borderId="0" xfId="110" applyNumberFormat="1" applyFont="1"/>
    <xf numFmtId="2" fontId="55" fillId="0" borderId="0" xfId="109" applyNumberFormat="1" applyFont="1" applyAlignment="1">
      <alignment vertical="center"/>
    </xf>
    <xf numFmtId="49" fontId="55" fillId="0" borderId="0" xfId="109" applyNumberFormat="1" applyFont="1" applyAlignment="1">
      <alignment vertical="center"/>
    </xf>
    <xf numFmtId="0" fontId="84" fillId="0" borderId="0" xfId="91" applyFont="1"/>
    <xf numFmtId="165" fontId="51" fillId="0" borderId="0" xfId="109" applyNumberFormat="1" applyFont="1" applyAlignment="1">
      <alignment vertical="center"/>
    </xf>
    <xf numFmtId="165" fontId="55" fillId="0" borderId="0" xfId="109" applyNumberFormat="1" applyFont="1" applyAlignment="1">
      <alignment vertical="center"/>
    </xf>
    <xf numFmtId="0" fontId="36" fillId="0" borderId="1" xfId="91" applyFont="1" applyBorder="1"/>
    <xf numFmtId="0" fontId="35" fillId="0" borderId="1" xfId="91" applyFont="1" applyBorder="1"/>
    <xf numFmtId="0" fontId="57" fillId="0" borderId="0" xfId="109" quotePrefix="1" applyFont="1" applyAlignment="1">
      <alignment horizontal="left"/>
    </xf>
    <xf numFmtId="0" fontId="57" fillId="0" borderId="0" xfId="109" applyFont="1" applyAlignment="1">
      <alignment horizontal="left" vertical="center"/>
    </xf>
    <xf numFmtId="0" fontId="36" fillId="0" borderId="0" xfId="109" applyFont="1" applyAlignment="1">
      <alignment vertical="center"/>
    </xf>
    <xf numFmtId="0" fontId="85" fillId="0" borderId="0" xfId="109" applyFont="1"/>
    <xf numFmtId="182" fontId="74" fillId="0" borderId="26" xfId="93" applyNumberFormat="1" applyFont="1" applyBorder="1" applyAlignment="1">
      <alignment horizontal="right" vertical="center" wrapText="1"/>
    </xf>
    <xf numFmtId="182" fontId="74" fillId="39" borderId="26" xfId="93" applyNumberFormat="1" applyFont="1" applyFill="1" applyBorder="1" applyAlignment="1">
      <alignment horizontal="right" vertical="center" wrapText="1"/>
    </xf>
    <xf numFmtId="182" fontId="74" fillId="39" borderId="27" xfId="93" applyNumberFormat="1" applyFont="1" applyFill="1" applyBorder="1" applyAlignment="1">
      <alignment horizontal="right" vertical="center" wrapText="1"/>
    </xf>
    <xf numFmtId="187" fontId="76" fillId="0" borderId="0" xfId="0" applyNumberFormat="1" applyFont="1" applyAlignment="1">
      <alignment horizontal="right" vertical="center" wrapText="1"/>
    </xf>
    <xf numFmtId="0" fontId="1" fillId="0" borderId="0" xfId="108" applyFont="1"/>
    <xf numFmtId="0" fontId="36" fillId="0" borderId="0" xfId="108" applyFont="1"/>
    <xf numFmtId="166" fontId="1" fillId="0" borderId="0" xfId="108" applyNumberFormat="1" applyFont="1"/>
    <xf numFmtId="0" fontId="57" fillId="0" borderId="0" xfId="91" applyFont="1"/>
    <xf numFmtId="0" fontId="62" fillId="0" borderId="0" xfId="91" applyFont="1"/>
    <xf numFmtId="0" fontId="37" fillId="0" borderId="1" xfId="91" applyFont="1" applyBorder="1"/>
    <xf numFmtId="0" fontId="37" fillId="0" borderId="0" xfId="91" applyFont="1"/>
    <xf numFmtId="0" fontId="36" fillId="0" borderId="23" xfId="91" applyFont="1" applyBorder="1"/>
    <xf numFmtId="0" fontId="35" fillId="0" borderId="23" xfId="91" applyFont="1" applyBorder="1"/>
    <xf numFmtId="3" fontId="36" fillId="0" borderId="0" xfId="21" applyNumberFormat="1" applyFont="1"/>
    <xf numFmtId="0" fontId="36" fillId="0" borderId="0" xfId="21" applyFont="1"/>
    <xf numFmtId="165" fontId="35" fillId="0" borderId="0" xfId="21" applyNumberFormat="1" applyFont="1"/>
    <xf numFmtId="0" fontId="35" fillId="0" borderId="0" xfId="91" quotePrefix="1" applyFont="1"/>
    <xf numFmtId="3" fontId="35" fillId="0" borderId="0" xfId="21" quotePrefix="1" applyNumberFormat="1" applyFont="1" applyAlignment="1">
      <alignment horizontal="right"/>
    </xf>
    <xf numFmtId="3" fontId="35" fillId="0" borderId="0" xfId="21" applyNumberFormat="1" applyFont="1"/>
    <xf numFmtId="0" fontId="35" fillId="0" borderId="0" xfId="21" applyFont="1"/>
    <xf numFmtId="3" fontId="37" fillId="0" borderId="0" xfId="21" applyNumberFormat="1" applyFont="1"/>
    <xf numFmtId="0" fontId="37" fillId="0" borderId="0" xfId="21" applyFont="1"/>
    <xf numFmtId="0" fontId="36" fillId="0" borderId="23" xfId="91" applyFont="1" applyBorder="1" applyAlignment="1">
      <alignment wrapText="1"/>
    </xf>
    <xf numFmtId="0" fontId="1" fillId="0" borderId="0" xfId="0" applyFont="1" applyAlignment="1">
      <alignment horizontal="left" indent="1"/>
    </xf>
    <xf numFmtId="0" fontId="1" fillId="0" borderId="0" xfId="0" quotePrefix="1" applyFont="1" applyAlignment="1">
      <alignment horizontal="left" indent="1"/>
    </xf>
    <xf numFmtId="179" fontId="1" fillId="0" borderId="0" xfId="92" applyNumberFormat="1" applyFont="1"/>
    <xf numFmtId="183" fontId="36" fillId="0" borderId="0" xfId="104" quotePrefix="1" applyFont="1"/>
    <xf numFmtId="183" fontId="36" fillId="0" borderId="0" xfId="104" applyFont="1"/>
    <xf numFmtId="183" fontId="36" fillId="0" borderId="1" xfId="104" quotePrefix="1" applyFont="1" applyBorder="1"/>
    <xf numFmtId="183" fontId="36" fillId="0" borderId="1" xfId="104" applyFont="1" applyBorder="1"/>
    <xf numFmtId="0" fontId="35" fillId="0" borderId="23" xfId="2" applyFont="1" applyBorder="1" applyAlignment="1">
      <alignment horizontal="right" vertical="center"/>
    </xf>
    <xf numFmtId="0" fontId="36" fillId="0" borderId="1" xfId="2" applyFont="1" applyBorder="1" applyAlignment="1">
      <alignment vertical="center"/>
    </xf>
    <xf numFmtId="0" fontId="35" fillId="0" borderId="1" xfId="2" applyFont="1" applyBorder="1" applyAlignment="1">
      <alignment horizontal="right" vertical="center"/>
    </xf>
    <xf numFmtId="0" fontId="36" fillId="0" borderId="0" xfId="2" applyFont="1"/>
    <xf numFmtId="0" fontId="35" fillId="0" borderId="0" xfId="2" applyFont="1"/>
    <xf numFmtId="183" fontId="86" fillId="0" borderId="0" xfId="104" applyFont="1"/>
    <xf numFmtId="184" fontId="86" fillId="0" borderId="0" xfId="104" applyNumberFormat="1" applyFont="1"/>
    <xf numFmtId="3" fontId="86" fillId="0" borderId="0" xfId="104" applyNumberFormat="1" applyFont="1"/>
    <xf numFmtId="179" fontId="36" fillId="0" borderId="0" xfId="99" applyNumberFormat="1" applyFont="1"/>
    <xf numFmtId="0" fontId="36" fillId="0" borderId="0" xfId="2" applyFont="1" applyAlignment="1">
      <alignment vertical="center"/>
    </xf>
    <xf numFmtId="3" fontId="36" fillId="0" borderId="0" xfId="2" applyNumberFormat="1" applyFont="1" applyAlignment="1">
      <alignment horizontal="right" vertical="center"/>
    </xf>
    <xf numFmtId="9" fontId="35" fillId="0" borderId="0" xfId="2" applyNumberFormat="1" applyFont="1" applyAlignment="1">
      <alignment horizontal="right" vertical="center"/>
    </xf>
    <xf numFmtId="0" fontId="35" fillId="0" borderId="0" xfId="2" applyFont="1" applyAlignment="1">
      <alignment horizontal="right" vertical="center"/>
    </xf>
    <xf numFmtId="2" fontId="35" fillId="0" borderId="0" xfId="2" applyNumberFormat="1" applyFont="1" applyAlignment="1">
      <alignment horizontal="right" vertical="center"/>
    </xf>
    <xf numFmtId="165" fontId="36" fillId="0" borderId="0" xfId="2" applyNumberFormat="1" applyFont="1"/>
    <xf numFmtId="3" fontId="36" fillId="0" borderId="1" xfId="2" applyNumberFormat="1" applyFont="1" applyBorder="1" applyAlignment="1">
      <alignment horizontal="right" vertical="center"/>
    </xf>
    <xf numFmtId="0" fontId="36" fillId="0" borderId="1" xfId="2" applyFont="1" applyBorder="1"/>
    <xf numFmtId="3" fontId="1" fillId="0" borderId="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horizontal="right" vertical="center" wrapText="1"/>
    </xf>
    <xf numFmtId="3" fontId="50" fillId="0" borderId="0" xfId="0" applyNumberFormat="1" applyFont="1" applyAlignment="1">
      <alignment horizontal="right"/>
    </xf>
    <xf numFmtId="9" fontId="1" fillId="0" borderId="0" xfId="99" applyFont="1"/>
    <xf numFmtId="165" fontId="50" fillId="0" borderId="0" xfId="0" applyNumberFormat="1" applyFont="1" applyAlignment="1">
      <alignment horizontal="right"/>
    </xf>
    <xf numFmtId="3" fontId="50" fillId="0" borderId="0" xfId="0" quotePrefix="1" applyNumberFormat="1" applyFont="1" applyAlignment="1">
      <alignment horizontal="right"/>
    </xf>
    <xf numFmtId="9" fontId="1" fillId="0" borderId="1" xfId="99" applyFont="1" applyBorder="1"/>
    <xf numFmtId="165" fontId="50" fillId="0" borderId="1" xfId="0" applyNumberFormat="1" applyFont="1" applyBorder="1" applyAlignment="1">
      <alignment horizontal="right"/>
    </xf>
    <xf numFmtId="165" fontId="1" fillId="0" borderId="0" xfId="0" quotePrefix="1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" fontId="36" fillId="0" borderId="0" xfId="2" applyNumberFormat="1" applyFont="1"/>
    <xf numFmtId="3" fontId="39" fillId="0" borderId="0" xfId="100" applyNumberFormat="1" applyFont="1"/>
    <xf numFmtId="1" fontId="39" fillId="0" borderId="0" xfId="100" applyNumberFormat="1" applyFont="1" applyAlignment="1">
      <alignment horizontal="center"/>
    </xf>
    <xf numFmtId="3" fontId="39" fillId="0" borderId="0" xfId="100" applyNumberFormat="1" applyFont="1" applyAlignment="1">
      <alignment horizontal="center" vertical="center" wrapText="1"/>
    </xf>
    <xf numFmtId="9" fontId="39" fillId="0" borderId="0" xfId="102" applyFont="1"/>
    <xf numFmtId="3" fontId="39" fillId="0" borderId="0" xfId="103" applyNumberFormat="1" applyFont="1"/>
    <xf numFmtId="182" fontId="1" fillId="0" borderId="0" xfId="101" applyNumberFormat="1" applyFont="1"/>
    <xf numFmtId="3" fontId="39" fillId="38" borderId="0" xfId="103" applyNumberFormat="1" applyFont="1" applyFill="1"/>
    <xf numFmtId="180" fontId="36" fillId="0" borderId="0" xfId="95" applyFont="1"/>
    <xf numFmtId="180" fontId="39" fillId="0" borderId="0" xfId="95" applyFont="1"/>
    <xf numFmtId="180" fontId="37" fillId="0" borderId="0" xfId="95" applyFont="1"/>
    <xf numFmtId="1" fontId="36" fillId="0" borderId="0" xfId="95" applyNumberFormat="1" applyFont="1"/>
    <xf numFmtId="1" fontId="39" fillId="0" borderId="0" xfId="95" applyNumberFormat="1" applyFont="1"/>
    <xf numFmtId="165" fontId="36" fillId="0" borderId="0" xfId="95" applyNumberFormat="1" applyFont="1"/>
    <xf numFmtId="166" fontId="36" fillId="0" borderId="0" xfId="95" applyNumberFormat="1" applyFont="1"/>
    <xf numFmtId="166" fontId="39" fillId="0" borderId="0" xfId="95" applyNumberFormat="1" applyFont="1"/>
    <xf numFmtId="179" fontId="39" fillId="0" borderId="0" xfId="99" applyNumberFormat="1" applyFont="1"/>
    <xf numFmtId="180" fontId="87" fillId="0" borderId="0" xfId="98" applyNumberFormat="1" applyFont="1"/>
    <xf numFmtId="2" fontId="36" fillId="0" borderId="0" xfId="95" applyNumberFormat="1" applyFont="1"/>
    <xf numFmtId="180" fontId="86" fillId="0" borderId="0" xfId="95" applyFont="1"/>
    <xf numFmtId="180" fontId="88" fillId="0" borderId="0" xfId="95" applyFont="1"/>
    <xf numFmtId="1" fontId="36" fillId="0" borderId="0" xfId="95" quotePrefix="1" applyNumberFormat="1" applyFont="1"/>
    <xf numFmtId="181" fontId="36" fillId="0" borderId="0" xfId="2" applyNumberFormat="1" applyFont="1" applyAlignment="1">
      <alignment horizontal="right"/>
    </xf>
    <xf numFmtId="166" fontId="88" fillId="0" borderId="0" xfId="95" applyNumberFormat="1" applyFont="1"/>
    <xf numFmtId="3" fontId="36" fillId="0" borderId="0" xfId="97" applyNumberFormat="1" applyFont="1"/>
    <xf numFmtId="3" fontId="36" fillId="0" borderId="0" xfId="96" quotePrefix="1" applyNumberFormat="1" applyFont="1" applyAlignment="1">
      <alignment horizontal="left"/>
    </xf>
    <xf numFmtId="41" fontId="36" fillId="0" borderId="0" xfId="94" applyFont="1"/>
    <xf numFmtId="41" fontId="36" fillId="0" borderId="0" xfId="94" applyFont="1" applyAlignment="1">
      <alignment horizontal="right"/>
    </xf>
    <xf numFmtId="41" fontId="36" fillId="0" borderId="1" xfId="94" applyFont="1" applyBorder="1"/>
    <xf numFmtId="41" fontId="36" fillId="0" borderId="1" xfId="94" applyFont="1" applyBorder="1" applyAlignment="1">
      <alignment horizontal="right"/>
    </xf>
    <xf numFmtId="1" fontId="36" fillId="0" borderId="1" xfId="2" applyNumberFormat="1" applyFont="1" applyBorder="1"/>
    <xf numFmtId="41" fontId="36" fillId="0" borderId="0" xfId="94" applyFont="1" applyBorder="1" applyAlignment="1">
      <alignment horizontal="center"/>
    </xf>
    <xf numFmtId="41" fontId="36" fillId="0" borderId="0" xfId="94" applyFont="1" applyBorder="1" applyAlignment="1">
      <alignment horizontal="right"/>
    </xf>
    <xf numFmtId="166" fontId="36" fillId="0" borderId="0" xfId="2" applyNumberFormat="1" applyFont="1"/>
    <xf numFmtId="166" fontId="36" fillId="0" borderId="0" xfId="2" applyNumberFormat="1" applyFont="1" applyAlignment="1">
      <alignment horizontal="right"/>
    </xf>
    <xf numFmtId="166" fontId="35" fillId="0" borderId="0" xfId="2" applyNumberFormat="1" applyFont="1" applyAlignment="1">
      <alignment horizontal="right"/>
    </xf>
    <xf numFmtId="166" fontId="36" fillId="0" borderId="0" xfId="2" quotePrefix="1" applyNumberFormat="1" applyFont="1" applyAlignment="1">
      <alignment horizontal="right"/>
    </xf>
    <xf numFmtId="0" fontId="36" fillId="0" borderId="1" xfId="2" applyFont="1" applyBorder="1" applyAlignment="1">
      <alignment horizontal="right"/>
    </xf>
    <xf numFmtId="0" fontId="36" fillId="0" borderId="0" xfId="2" applyFont="1" applyAlignment="1">
      <alignment horizontal="right"/>
    </xf>
    <xf numFmtId="0" fontId="1" fillId="0" borderId="23" xfId="0" applyFont="1" applyBorder="1"/>
    <xf numFmtId="0" fontId="1" fillId="0" borderId="1" xfId="0" applyFont="1" applyBorder="1" applyAlignment="1">
      <alignment wrapText="1"/>
    </xf>
    <xf numFmtId="188" fontId="1" fillId="0" borderId="0" xfId="93" applyNumberFormat="1" applyFont="1"/>
    <xf numFmtId="0" fontId="1" fillId="0" borderId="0" xfId="0" applyFont="1" applyAlignment="1">
      <alignment horizontal="center" vertical="center"/>
    </xf>
    <xf numFmtId="188" fontId="1" fillId="0" borderId="0" xfId="93" applyNumberFormat="1" applyFont="1" applyBorder="1"/>
    <xf numFmtId="0" fontId="40" fillId="0" borderId="0" xfId="0" applyFont="1" applyAlignment="1">
      <alignment horizontal="justify" vertical="center"/>
    </xf>
    <xf numFmtId="0" fontId="40" fillId="0" borderId="1" xfId="0" applyFont="1" applyBorder="1" applyAlignment="1">
      <alignment horizontal="justify" vertical="center"/>
    </xf>
    <xf numFmtId="166" fontId="1" fillId="0" borderId="1" xfId="0" applyNumberFormat="1" applyFont="1" applyBorder="1"/>
    <xf numFmtId="0" fontId="89" fillId="0" borderId="3" xfId="91" applyFont="1" applyBorder="1"/>
    <xf numFmtId="0" fontId="89" fillId="0" borderId="21" xfId="91" applyFont="1" applyBorder="1" applyAlignment="1">
      <alignment horizontal="center" wrapText="1"/>
    </xf>
    <xf numFmtId="0" fontId="89" fillId="0" borderId="10" xfId="91" applyFont="1" applyBorder="1" applyAlignment="1">
      <alignment horizontal="left" wrapText="1"/>
    </xf>
    <xf numFmtId="178" fontId="89" fillId="0" borderId="10" xfId="91" applyNumberFormat="1" applyFont="1" applyBorder="1" applyAlignment="1">
      <alignment horizontal="right"/>
    </xf>
    <xf numFmtId="0" fontId="89" fillId="0" borderId="3" xfId="91" applyFont="1" applyBorder="1" applyAlignment="1">
      <alignment horizontal="left" wrapText="1"/>
    </xf>
    <xf numFmtId="178" fontId="89" fillId="0" borderId="3" xfId="91" applyNumberFormat="1" applyFont="1" applyBorder="1" applyAlignment="1">
      <alignment horizontal="right"/>
    </xf>
    <xf numFmtId="0" fontId="89" fillId="0" borderId="20" xfId="91" applyFont="1" applyBorder="1" applyAlignment="1">
      <alignment horizontal="left" wrapText="1"/>
    </xf>
    <xf numFmtId="178" fontId="89" fillId="0" borderId="20" xfId="91" applyNumberFormat="1" applyFont="1" applyBorder="1" applyAlignment="1">
      <alignment horizontal="right"/>
    </xf>
    <xf numFmtId="0" fontId="40" fillId="0" borderId="2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0" fillId="0" borderId="23" xfId="0" applyFont="1" applyBorder="1" applyAlignment="1">
      <alignment horizontal="center" wrapText="1"/>
    </xf>
    <xf numFmtId="182" fontId="1" fillId="0" borderId="0" xfId="93" applyNumberFormat="1" applyFont="1" applyBorder="1" applyAlignment="1">
      <alignment horizontal="right"/>
    </xf>
    <xf numFmtId="41" fontId="36" fillId="0" borderId="0" xfId="94" applyFont="1" applyBorder="1"/>
    <xf numFmtId="3" fontId="0" fillId="0" borderId="1" xfId="0" applyNumberFormat="1" applyBorder="1" applyAlignment="1">
      <alignment horizontal="center" wrapText="1"/>
    </xf>
    <xf numFmtId="0" fontId="36" fillId="0" borderId="1" xfId="91" applyFont="1" applyBorder="1" applyAlignment="1">
      <alignment horizontal="center"/>
    </xf>
    <xf numFmtId="0" fontId="37" fillId="0" borderId="1" xfId="91" applyFont="1" applyBorder="1" applyAlignment="1">
      <alignment horizontal="center"/>
    </xf>
    <xf numFmtId="0" fontId="36" fillId="0" borderId="0" xfId="91" applyFont="1" applyAlignment="1">
      <alignment horizontal="center"/>
    </xf>
    <xf numFmtId="0" fontId="36" fillId="0" borderId="0" xfId="91" applyFont="1" applyAlignment="1">
      <alignment vertical="top"/>
    </xf>
    <xf numFmtId="0" fontId="1" fillId="0" borderId="0" xfId="0" applyFont="1" applyAlignment="1">
      <alignment horizontal="center" wrapText="1"/>
    </xf>
    <xf numFmtId="182" fontId="74" fillId="39" borderId="0" xfId="93" applyNumberFormat="1" applyFont="1" applyFill="1" applyBorder="1" applyAlignment="1">
      <alignment horizontal="right" vertical="center" wrapText="1"/>
    </xf>
    <xf numFmtId="182" fontId="74" fillId="0" borderId="0" xfId="93" applyNumberFormat="1" applyFont="1" applyBorder="1" applyAlignment="1">
      <alignment horizontal="right" vertical="center" wrapText="1"/>
    </xf>
    <xf numFmtId="0" fontId="91" fillId="0" borderId="0" xfId="0" applyFont="1"/>
    <xf numFmtId="0" fontId="74" fillId="0" borderId="0" xfId="0" applyFont="1" applyAlignment="1">
      <alignment horizontal="left" vertical="top"/>
    </xf>
    <xf numFmtId="0" fontId="36" fillId="0" borderId="0" xfId="1" applyFont="1" applyAlignment="1">
      <alignment horizontal="center"/>
    </xf>
    <xf numFmtId="164" fontId="36" fillId="0" borderId="2" xfId="1" applyNumberFormat="1" applyFont="1" applyBorder="1" applyAlignment="1">
      <alignment horizontal="center"/>
    </xf>
    <xf numFmtId="0" fontId="90" fillId="0" borderId="22" xfId="91" applyFont="1" applyBorder="1" applyAlignment="1">
      <alignment horizontal="right" vertical="center" wrapText="1"/>
    </xf>
    <xf numFmtId="0" fontId="90" fillId="0" borderId="2" xfId="9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0" fillId="0" borderId="0" xfId="0" applyFont="1" applyAlignment="1">
      <alignment horizontal="center" vertical="center"/>
    </xf>
    <xf numFmtId="0" fontId="40" fillId="0" borderId="1" xfId="0" applyFont="1" applyBorder="1" applyAlignment="1">
      <alignment horizontal="center" vertical="center"/>
    </xf>
    <xf numFmtId="0" fontId="40" fillId="0" borderId="2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/>
    </xf>
    <xf numFmtId="0" fontId="39" fillId="0" borderId="23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41" fillId="0" borderId="0" xfId="0" applyFont="1" applyAlignment="1">
      <alignment horizontal="left" vertical="center"/>
    </xf>
    <xf numFmtId="41" fontId="36" fillId="0" borderId="2" xfId="94" applyFont="1" applyBorder="1" applyAlignment="1">
      <alignment horizontal="center"/>
    </xf>
    <xf numFmtId="49" fontId="36" fillId="0" borderId="23" xfId="94" applyNumberFormat="1" applyFont="1" applyBorder="1" applyAlignment="1">
      <alignment horizontal="center" vertical="center"/>
    </xf>
    <xf numFmtId="49" fontId="36" fillId="0" borderId="0" xfId="94" applyNumberFormat="1" applyFont="1" applyAlignment="1">
      <alignment horizontal="center" vertical="center"/>
    </xf>
    <xf numFmtId="49" fontId="36" fillId="0" borderId="1" xfId="94" applyNumberFormat="1" applyFont="1" applyBorder="1" applyAlignment="1">
      <alignment horizontal="center" vertical="center"/>
    </xf>
    <xf numFmtId="41" fontId="36" fillId="0" borderId="23" xfId="94" applyFont="1" applyBorder="1" applyAlignment="1">
      <alignment horizontal="center" vertical="center" wrapText="1"/>
    </xf>
    <xf numFmtId="41" fontId="36" fillId="0" borderId="0" xfId="94" applyFont="1" applyAlignment="1">
      <alignment horizontal="center" vertical="center" wrapText="1"/>
    </xf>
    <xf numFmtId="41" fontId="36" fillId="0" borderId="1" xfId="94" applyFont="1" applyBorder="1" applyAlignment="1">
      <alignment horizontal="center" vertical="center" wrapText="1"/>
    </xf>
    <xf numFmtId="0" fontId="36" fillId="0" borderId="23" xfId="2" applyFont="1" applyBorder="1" applyAlignment="1">
      <alignment vertical="center"/>
    </xf>
    <xf numFmtId="0" fontId="36" fillId="0" borderId="1" xfId="2" applyFont="1" applyBorder="1" applyAlignment="1">
      <alignment vertical="center"/>
    </xf>
    <xf numFmtId="0" fontId="36" fillId="0" borderId="23" xfId="2" applyFont="1" applyBorder="1" applyAlignment="1">
      <alignment horizontal="right" vertical="center"/>
    </xf>
    <xf numFmtId="0" fontId="36" fillId="0" borderId="1" xfId="2" applyFont="1" applyBorder="1" applyAlignment="1">
      <alignment horizontal="right" vertical="center"/>
    </xf>
    <xf numFmtId="0" fontId="36" fillId="0" borderId="0" xfId="91" applyFont="1" applyAlignment="1">
      <alignment wrapText="1"/>
    </xf>
    <xf numFmtId="0" fontId="36" fillId="0" borderId="23" xfId="91" applyFont="1" applyBorder="1"/>
    <xf numFmtId="0" fontId="36" fillId="0" borderId="25" xfId="91" applyFont="1" applyBorder="1"/>
    <xf numFmtId="0" fontId="36" fillId="0" borderId="2" xfId="91" applyFont="1" applyBorder="1" applyAlignment="1">
      <alignment horizontal="center"/>
    </xf>
    <xf numFmtId="0" fontId="36" fillId="0" borderId="2" xfId="91" applyFont="1" applyBorder="1" applyAlignment="1">
      <alignment wrapText="1"/>
    </xf>
    <xf numFmtId="0" fontId="36" fillId="0" borderId="2" xfId="91" applyFont="1" applyBorder="1" applyAlignment="1">
      <alignment horizontal="center" wrapText="1"/>
    </xf>
    <xf numFmtId="0" fontId="57" fillId="0" borderId="0" xfId="109" applyFont="1" applyAlignment="1">
      <alignment wrapText="1"/>
    </xf>
    <xf numFmtId="0" fontId="57" fillId="0" borderId="0" xfId="109" quotePrefix="1" applyFont="1" applyAlignment="1">
      <alignment wrapText="1"/>
    </xf>
    <xf numFmtId="49" fontId="57" fillId="0" borderId="23" xfId="109" applyNumberFormat="1" applyFont="1" applyBorder="1" applyAlignment="1">
      <alignment horizontal="left" vertical="center" wrapText="1"/>
    </xf>
    <xf numFmtId="49" fontId="57" fillId="0" borderId="1" xfId="109" applyNumberFormat="1" applyFont="1" applyBorder="1" applyAlignment="1">
      <alignment horizontal="left" vertical="center" wrapText="1"/>
    </xf>
    <xf numFmtId="49" fontId="57" fillId="0" borderId="0" xfId="109" applyNumberFormat="1" applyFont="1" applyAlignment="1">
      <alignment horizontal="center" vertical="center" wrapText="1"/>
    </xf>
    <xf numFmtId="186" fontId="57" fillId="0" borderId="0" xfId="109" applyNumberFormat="1" applyFont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57" fillId="0" borderId="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75" fillId="0" borderId="0" xfId="0" applyFont="1" applyAlignment="1">
      <alignment horizontal="center" vertical="center" wrapText="1"/>
    </xf>
    <xf numFmtId="0" fontId="57" fillId="0" borderId="22" xfId="0" applyFont="1" applyBorder="1" applyAlignment="1">
      <alignment horizontal="center" vertical="center" wrapText="1"/>
    </xf>
    <xf numFmtId="0" fontId="57" fillId="0" borderId="2" xfId="0" applyFont="1" applyBorder="1" applyAlignment="1">
      <alignment horizontal="center" vertical="center" wrapText="1"/>
    </xf>
    <xf numFmtId="0" fontId="57" fillId="0" borderId="28" xfId="0" applyFont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top"/>
    </xf>
    <xf numFmtId="0" fontId="41" fillId="0" borderId="1" xfId="0" applyFont="1" applyBorder="1" applyAlignment="1">
      <alignment horizontal="center" vertical="top"/>
    </xf>
    <xf numFmtId="0" fontId="65" fillId="0" borderId="2" xfId="0" applyFont="1" applyBorder="1" applyAlignment="1">
      <alignment horizontal="center" vertical="top"/>
    </xf>
    <xf numFmtId="0" fontId="51" fillId="0" borderId="0" xfId="0" applyFont="1" applyAlignment="1">
      <alignment horizontal="center"/>
    </xf>
    <xf numFmtId="0" fontId="1" fillId="0" borderId="0" xfId="0" applyFont="1" applyBorder="1"/>
    <xf numFmtId="0" fontId="39" fillId="0" borderId="0" xfId="0" applyFont="1" applyBorder="1"/>
    <xf numFmtId="0" fontId="41" fillId="0" borderId="0" xfId="0" applyFont="1" applyBorder="1" applyAlignment="1">
      <alignment horizontal="left" vertical="top"/>
    </xf>
  </cellXfs>
  <cellStyles count="115">
    <cellStyle name="20% - Colore 1" xfId="67" builtinId="30" customBuiltin="1"/>
    <cellStyle name="20% - Colore 2" xfId="71" builtinId="34" customBuiltin="1"/>
    <cellStyle name="20% - Colore 3" xfId="75" builtinId="38" customBuiltin="1"/>
    <cellStyle name="20% - Colore 4" xfId="79" builtinId="42" customBuiltin="1"/>
    <cellStyle name="20% - Colore 5" xfId="83" builtinId="46" customBuiltin="1"/>
    <cellStyle name="20% - Colore 6" xfId="87" builtinId="50" customBuiltin="1"/>
    <cellStyle name="2x indented GHG Textfiels" xfId="4" xr:uid="{00000000-0005-0000-0000-000006000000}"/>
    <cellStyle name="40% - Colore 1" xfId="68" builtinId="31" customBuiltin="1"/>
    <cellStyle name="40% - Colore 2" xfId="72" builtinId="35" customBuiltin="1"/>
    <cellStyle name="40% - Colore 3" xfId="76" builtinId="39" customBuiltin="1"/>
    <cellStyle name="40% - Colore 4" xfId="80" builtinId="43" customBuiltin="1"/>
    <cellStyle name="40% - Colore 5" xfId="84" builtinId="47" customBuiltin="1"/>
    <cellStyle name="40% - Colore 6" xfId="88" builtinId="51" customBuiltin="1"/>
    <cellStyle name="5x indented GHG Textfiels" xfId="5" xr:uid="{00000000-0005-0000-0000-00000D000000}"/>
    <cellStyle name="60% - Colore 1" xfId="69" builtinId="32" customBuiltin="1"/>
    <cellStyle name="60% - Colore 2" xfId="73" builtinId="36" customBuiltin="1"/>
    <cellStyle name="60% - Colore 3" xfId="77" builtinId="40" customBuiltin="1"/>
    <cellStyle name="60% - Colore 4" xfId="81" builtinId="44" customBuiltin="1"/>
    <cellStyle name="60% - Colore 5" xfId="85" builtinId="48" customBuiltin="1"/>
    <cellStyle name="60% - Colore 6" xfId="89" builtinId="52" customBuiltin="1"/>
    <cellStyle name="Bold GHG Numbers (0.00)" xfId="6" xr:uid="{00000000-0005-0000-0000-000014000000}"/>
    <cellStyle name="Calcolo" xfId="59" builtinId="22" customBuiltin="1"/>
    <cellStyle name="Cella collegata" xfId="60" builtinId="24" customBuiltin="1"/>
    <cellStyle name="Cella da controllare" xfId="61" builtinId="23" customBuiltin="1"/>
    <cellStyle name="Collegamento ipertestuale 2" xfId="98" xr:uid="{00000000-0005-0000-0000-000018000000}"/>
    <cellStyle name="Colore 1" xfId="66" builtinId="29" customBuiltin="1"/>
    <cellStyle name="Colore 2" xfId="70" builtinId="33" customBuiltin="1"/>
    <cellStyle name="Colore 3" xfId="74" builtinId="37" customBuiltin="1"/>
    <cellStyle name="Colore 4" xfId="78" builtinId="41" customBuiltin="1"/>
    <cellStyle name="Colore 5" xfId="82" builtinId="45" customBuiltin="1"/>
    <cellStyle name="Colore 6" xfId="86" builtinId="49" customBuiltin="1"/>
    <cellStyle name="Data" xfId="7" xr:uid="{00000000-0005-0000-0000-00001F000000}"/>
    <cellStyle name="Euro" xfId="8" xr:uid="{00000000-0005-0000-0000-000020000000}"/>
    <cellStyle name="Euro 2" xfId="107" xr:uid="{00000000-0005-0000-0000-000021000000}"/>
    <cellStyle name="Fisso" xfId="9" xr:uid="{00000000-0005-0000-0000-000022000000}"/>
    <cellStyle name="Headline" xfId="10" xr:uid="{00000000-0005-0000-0000-000023000000}"/>
    <cellStyle name="Input" xfId="57" builtinId="20" customBuiltin="1"/>
    <cellStyle name="Migliaia" xfId="93" builtinId="3"/>
    <cellStyle name="Migliaia (0)_2003 - extrace tab 2" xfId="11" xr:uid="{00000000-0005-0000-0000-000026000000}"/>
    <cellStyle name="Migliaia [0] 2" xfId="12" xr:uid="{00000000-0005-0000-0000-000027000000}"/>
    <cellStyle name="Migliaia [0] 2 2" xfId="94" xr:uid="{00000000-0005-0000-0000-000028000000}"/>
    <cellStyle name="Migliaia [0] 2 2 2" xfId="97" xr:uid="{00000000-0005-0000-0000-000029000000}"/>
    <cellStyle name="Migliaia [0] 3" xfId="13" xr:uid="{00000000-0005-0000-0000-00002A000000}"/>
    <cellStyle name="Migliaia 2" xfId="14" xr:uid="{00000000-0005-0000-0000-00002B000000}"/>
    <cellStyle name="Migliaia 2 2" xfId="101" xr:uid="{00000000-0005-0000-0000-00002C000000}"/>
    <cellStyle name="Migliaia 2 3" xfId="110" xr:uid="{00000000-0005-0000-0000-00002D000000}"/>
    <cellStyle name="Migliaia 3" xfId="15" xr:uid="{00000000-0005-0000-0000-00002E000000}"/>
    <cellStyle name="Migliaia 3 2" xfId="111" xr:uid="{00000000-0005-0000-0000-00002F000000}"/>
    <cellStyle name="Neutrale" xfId="56" builtinId="28" customBuiltin="1"/>
    <cellStyle name="Normal GHG Numbers (0.00)" xfId="16" xr:uid="{00000000-0005-0000-0000-000031000000}"/>
    <cellStyle name="Normal GHG Textfiels Bold" xfId="17" xr:uid="{00000000-0005-0000-0000-000032000000}"/>
    <cellStyle name="Normal GHG whole table" xfId="18" xr:uid="{00000000-0005-0000-0000-000033000000}"/>
    <cellStyle name="Normal GHG-Shade" xfId="19" xr:uid="{00000000-0005-0000-0000-000034000000}"/>
    <cellStyle name="Normal_HELP" xfId="20" xr:uid="{00000000-0005-0000-0000-000035000000}"/>
    <cellStyle name="Normale" xfId="0" builtinId="0"/>
    <cellStyle name="Normale 10" xfId="90" xr:uid="{00000000-0005-0000-0000-000037000000}"/>
    <cellStyle name="Normale 11" xfId="91" xr:uid="{00000000-0005-0000-0000-000038000000}"/>
    <cellStyle name="Normale 13 2" xfId="105" xr:uid="{00000000-0005-0000-0000-000039000000}"/>
    <cellStyle name="Normale 2" xfId="2" xr:uid="{00000000-0005-0000-0000-00003A000000}"/>
    <cellStyle name="Normale 2 2" xfId="104" xr:uid="{00000000-0005-0000-0000-00003B000000}"/>
    <cellStyle name="Normale 2 2 2" xfId="100" xr:uid="{00000000-0005-0000-0000-00003C000000}"/>
    <cellStyle name="Normale 2 2 3" xfId="108" xr:uid="{00000000-0005-0000-0000-00003D000000}"/>
    <cellStyle name="Normale 2 3" xfId="109" xr:uid="{00000000-0005-0000-0000-00003E000000}"/>
    <cellStyle name="Normale 2 5" xfId="114" xr:uid="{00000000-0005-0000-0000-00003F000000}"/>
    <cellStyle name="Normale 3" xfId="21" xr:uid="{00000000-0005-0000-0000-000040000000}"/>
    <cellStyle name="Normale 4" xfId="22" xr:uid="{00000000-0005-0000-0000-000041000000}"/>
    <cellStyle name="Normale 4 2" xfId="103" xr:uid="{00000000-0005-0000-0000-000042000000}"/>
    <cellStyle name="Normale 5" xfId="23" xr:uid="{00000000-0005-0000-0000-000043000000}"/>
    <cellStyle name="Normale 6" xfId="24" xr:uid="{00000000-0005-0000-0000-000044000000}"/>
    <cellStyle name="Normale 6 2" xfId="96" xr:uid="{00000000-0005-0000-0000-000045000000}"/>
    <cellStyle name="Normale 7" xfId="3" xr:uid="{00000000-0005-0000-0000-000046000000}"/>
    <cellStyle name="Normale 7 2 2" xfId="48" xr:uid="{00000000-0005-0000-0000-000047000000}"/>
    <cellStyle name="Normale 8" xfId="25" xr:uid="{00000000-0005-0000-0000-000048000000}"/>
    <cellStyle name="Normale 8 2" xfId="106" xr:uid="{00000000-0005-0000-0000-000049000000}"/>
    <cellStyle name="Normale 9" xfId="47" xr:uid="{00000000-0005-0000-0000-00004A000000}"/>
    <cellStyle name="Normale_02 cap 12 Il capitale umano in agricoltura" xfId="1" xr:uid="{00000000-0005-0000-0000-00004B000000}"/>
    <cellStyle name="Normale_investimenti per addetto1" xfId="113" xr:uid="{00000000-0005-0000-0000-00004C000000}"/>
    <cellStyle name="Normale_MF_Regione 1960-2009 (mar 2011)" xfId="95" xr:uid="{00000000-0005-0000-0000-00004D000000}"/>
    <cellStyle name="Not Locked" xfId="26" xr:uid="{00000000-0005-0000-0000-00004E000000}"/>
    <cellStyle name="Nota" xfId="63" builtinId="10" customBuiltin="1"/>
    <cellStyle name="Nuovo" xfId="27" xr:uid="{00000000-0005-0000-0000-000050000000}"/>
    <cellStyle name="Output" xfId="58" builtinId="21" customBuiltin="1"/>
    <cellStyle name="Pattern" xfId="28" xr:uid="{00000000-0005-0000-0000-000052000000}"/>
    <cellStyle name="Percentuale" xfId="92" builtinId="5"/>
    <cellStyle name="Percentuale 2" xfId="29" xr:uid="{00000000-0005-0000-0000-000054000000}"/>
    <cellStyle name="Percentuale 2 2" xfId="99" xr:uid="{00000000-0005-0000-0000-000055000000}"/>
    <cellStyle name="Percentuale 2 2 2" xfId="112" xr:uid="{00000000-0005-0000-0000-000056000000}"/>
    <cellStyle name="Percentuale 4" xfId="102" xr:uid="{00000000-0005-0000-0000-000057000000}"/>
    <cellStyle name="Punto" xfId="30" xr:uid="{00000000-0005-0000-0000-000058000000}"/>
    <cellStyle name="T_decimale(1)" xfId="31" xr:uid="{00000000-0005-0000-0000-000059000000}"/>
    <cellStyle name="T_fiancata" xfId="32" xr:uid="{00000000-0005-0000-0000-00005A000000}"/>
    <cellStyle name="T_fonte" xfId="33" xr:uid="{00000000-0005-0000-0000-00005B000000}"/>
    <cellStyle name="T_intero" xfId="34" xr:uid="{00000000-0005-0000-0000-00005C000000}"/>
    <cellStyle name="T_intestazione" xfId="35" xr:uid="{00000000-0005-0000-0000-00005D000000}"/>
    <cellStyle name="T_intestazione bassa" xfId="36" xr:uid="{00000000-0005-0000-0000-00005E000000}"/>
    <cellStyle name="T_intestazione bassa_appendice 1" xfId="37" xr:uid="{00000000-0005-0000-0000-00005F000000}"/>
    <cellStyle name="T_intestazione bassa_cap 12OK" xfId="38" xr:uid="{00000000-0005-0000-0000-000060000000}"/>
    <cellStyle name="T_intestazione bassa_cap 33" xfId="39" xr:uid="{00000000-0005-0000-0000-000061000000}"/>
    <cellStyle name="T_titolo" xfId="40" xr:uid="{00000000-0005-0000-0000-000062000000}"/>
    <cellStyle name="Testo avviso" xfId="62" builtinId="11" customBuiltin="1"/>
    <cellStyle name="Testo descrittivo" xfId="64" builtinId="53" customBuiltin="1"/>
    <cellStyle name="Titolo" xfId="49" builtinId="15" customBuiltin="1"/>
    <cellStyle name="Titolo 1" xfId="50" builtinId="16" customBuiltin="1"/>
    <cellStyle name="Titolo 2" xfId="51" builtinId="17" customBuiltin="1"/>
    <cellStyle name="Titolo 3" xfId="52" builtinId="18" customBuiltin="1"/>
    <cellStyle name="Titolo 4" xfId="53" builtinId="19" customBuiltin="1"/>
    <cellStyle name="Titolo1" xfId="41" xr:uid="{00000000-0005-0000-0000-00006A000000}"/>
    <cellStyle name="Titolo2" xfId="42" xr:uid="{00000000-0005-0000-0000-00006B000000}"/>
    <cellStyle name="Totale" xfId="65" builtinId="25" customBuiltin="1"/>
    <cellStyle name="trattino" xfId="43" xr:uid="{00000000-0005-0000-0000-00006D000000}"/>
    <cellStyle name="Valore non valido" xfId="55" builtinId="27" customBuiltin="1"/>
    <cellStyle name="Valore valido" xfId="54" builtinId="26" customBuiltin="1"/>
    <cellStyle name="Valuta (0)_02 app Appendice statistica" xfId="44" xr:uid="{00000000-0005-0000-0000-000070000000}"/>
    <cellStyle name="Valutario" xfId="45" xr:uid="{00000000-0005-0000-0000-000071000000}"/>
    <cellStyle name="Обычный_2++" xfId="46" xr:uid="{00000000-0005-0000-0000-00007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0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5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37" Type="http://schemas.openxmlformats.org/officeDocument/2006/relationships/externalLink" Target="externalLinks/externalLink8.xml"/><Relationship Id="rId40" Type="http://schemas.openxmlformats.org/officeDocument/2006/relationships/externalLink" Target="externalLinks/externalLink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externalLink" Target="externalLinks/externalLink6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4.xml"/><Relationship Id="rId38" Type="http://schemas.openxmlformats.org/officeDocument/2006/relationships/externalLink" Target="externalLinks/externalLink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'f1'!$A$6</c:f>
              <c:strCache>
                <c:ptCount val="1"/>
                <c:pt idx="0">
                  <c:v>Fino a 50 gg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'f1'!$B$5:$F$5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'f1'!$B$6:$F$6</c:f>
              <c:numCache>
                <c:formatCode>#,##0</c:formatCode>
                <c:ptCount val="5"/>
                <c:pt idx="0">
                  <c:v>321057</c:v>
                </c:pt>
                <c:pt idx="1">
                  <c:v>313476</c:v>
                </c:pt>
                <c:pt idx="2">
                  <c:v>279231</c:v>
                </c:pt>
                <c:pt idx="3">
                  <c:v>269906</c:v>
                </c:pt>
                <c:pt idx="4">
                  <c:v>261199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3B-4CAC-887F-491A5B598CEF}"/>
            </c:ext>
          </c:extLst>
        </c:ser>
        <c:ser>
          <c:idx val="1"/>
          <c:order val="1"/>
          <c:tx>
            <c:strRef>
              <c:f>'f1'!$A$7</c:f>
              <c:strCache>
                <c:ptCount val="1"/>
                <c:pt idx="0">
                  <c:v>51  - 100 gg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'f1'!$B$5:$F$5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'f1'!$B$7:$F$7</c:f>
              <c:numCache>
                <c:formatCode>#,##0</c:formatCode>
                <c:ptCount val="5"/>
                <c:pt idx="0">
                  <c:v>169423</c:v>
                </c:pt>
                <c:pt idx="1">
                  <c:v>173828</c:v>
                </c:pt>
                <c:pt idx="2">
                  <c:v>167439</c:v>
                </c:pt>
                <c:pt idx="3">
                  <c:v>155237</c:v>
                </c:pt>
                <c:pt idx="4">
                  <c:v>154198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3B-4CAC-887F-491A5B598CEF}"/>
            </c:ext>
          </c:extLst>
        </c:ser>
        <c:ser>
          <c:idx val="2"/>
          <c:order val="2"/>
          <c:tx>
            <c:strRef>
              <c:f>'f1'!$A$8</c:f>
              <c:strCache>
                <c:ptCount val="1"/>
                <c:pt idx="0">
                  <c:v>101  - 150 gg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'f1'!$B$5:$F$5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'f1'!$B$8:$F$8</c:f>
              <c:numCache>
                <c:formatCode>#,##0</c:formatCode>
                <c:ptCount val="5"/>
                <c:pt idx="0">
                  <c:v>239006</c:v>
                </c:pt>
                <c:pt idx="1">
                  <c:v>242983</c:v>
                </c:pt>
                <c:pt idx="2">
                  <c:v>242172</c:v>
                </c:pt>
                <c:pt idx="3">
                  <c:v>226593</c:v>
                </c:pt>
                <c:pt idx="4">
                  <c:v>220113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3B-4CAC-887F-491A5B598CEF}"/>
            </c:ext>
          </c:extLst>
        </c:ser>
        <c:ser>
          <c:idx val="3"/>
          <c:order val="3"/>
          <c:tx>
            <c:strRef>
              <c:f>'f1'!$A$9</c:f>
              <c:strCache>
                <c:ptCount val="1"/>
                <c:pt idx="0">
                  <c:v>oltre 150 gg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'f1'!$B$5:$F$5</c:f>
              <c:numCache>
                <c:formatCode>General</c:formatCode>
                <c:ptCount val="5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  <c:pt idx="3">
                  <c:v>2022</c:v>
                </c:pt>
                <c:pt idx="4">
                  <c:v>2023</c:v>
                </c:pt>
              </c:numCache>
            </c:numRef>
          </c:cat>
          <c:val>
            <c:numRef>
              <c:f>'f1'!$B$9:$F$9</c:f>
              <c:numCache>
                <c:formatCode>#,##0</c:formatCode>
                <c:ptCount val="5"/>
                <c:pt idx="0">
                  <c:v>327498</c:v>
                </c:pt>
                <c:pt idx="1">
                  <c:v>319049</c:v>
                </c:pt>
                <c:pt idx="2">
                  <c:v>344233</c:v>
                </c:pt>
                <c:pt idx="3">
                  <c:v>355166</c:v>
                </c:pt>
                <c:pt idx="4">
                  <c:v>359653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3B-4CAC-887F-491A5B598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628672"/>
        <c:axId val="113630208"/>
      </c:barChart>
      <c:catAx>
        <c:axId val="11362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630208"/>
        <c:crosses val="autoZero"/>
        <c:auto val="1"/>
        <c:lblAlgn val="ctr"/>
        <c:lblOffset val="100"/>
        <c:noMultiLvlLbl val="0"/>
      </c:catAx>
      <c:valAx>
        <c:axId val="11363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62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'f11'!$B$1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'f11'!$A$2:$A$12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'f11'!$B$2:$B$12</c:f>
              <c:numCache>
                <c:formatCode>_-* #,##0_-;\-* #,##0_-;_-* "-"??_-;_-@_-</c:formatCode>
                <c:ptCount val="11"/>
                <c:pt idx="0">
                  <c:v>30110</c:v>
                </c:pt>
                <c:pt idx="1">
                  <c:v>28871</c:v>
                </c:pt>
                <c:pt idx="2">
                  <c:v>28758</c:v>
                </c:pt>
                <c:pt idx="3">
                  <c:v>29595</c:v>
                </c:pt>
                <c:pt idx="4">
                  <c:v>34250</c:v>
                </c:pt>
                <c:pt idx="5">
                  <c:v>29277</c:v>
                </c:pt>
                <c:pt idx="6">
                  <c:v>29284</c:v>
                </c:pt>
                <c:pt idx="7">
                  <c:v>27628</c:v>
                </c:pt>
                <c:pt idx="8">
                  <c:v>36405</c:v>
                </c:pt>
                <c:pt idx="9">
                  <c:v>30673</c:v>
                </c:pt>
                <c:pt idx="10" formatCode="General">
                  <c:v>27475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EE-4E5B-8FE9-84079C55C474}"/>
            </c:ext>
          </c:extLst>
        </c:ser>
        <c:ser>
          <c:idx val="1"/>
          <c:order val="1"/>
          <c:tx>
            <c:strRef>
              <c:f>'f11'!$C$1</c:f>
              <c:strCache>
                <c:ptCount val="1"/>
                <c:pt idx="0">
                  <c:v>Trattori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'f11'!$A$2:$A$12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'f11'!$C$2:$C$12</c:f>
              <c:numCache>
                <c:formatCode>_-* #,##0_-;\-* #,##0_-;_-* "-"??_-;_-@_-</c:formatCode>
                <c:ptCount val="11"/>
                <c:pt idx="0">
                  <c:v>19017</c:v>
                </c:pt>
                <c:pt idx="1">
                  <c:v>18178</c:v>
                </c:pt>
                <c:pt idx="2">
                  <c:v>18428</c:v>
                </c:pt>
                <c:pt idx="3">
                  <c:v>18341</c:v>
                </c:pt>
                <c:pt idx="4">
                  <c:v>22705</c:v>
                </c:pt>
                <c:pt idx="5">
                  <c:v>18442</c:v>
                </c:pt>
                <c:pt idx="6">
                  <c:v>18579</c:v>
                </c:pt>
                <c:pt idx="7">
                  <c:v>17944</c:v>
                </c:pt>
                <c:pt idx="8">
                  <c:v>24385</c:v>
                </c:pt>
                <c:pt idx="9">
                  <c:v>20217</c:v>
                </c:pt>
                <c:pt idx="10" formatCode="General">
                  <c:v>17613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EE-4E5B-8FE9-84079C55C474}"/>
            </c:ext>
          </c:extLst>
        </c:ser>
        <c:ser>
          <c:idx val="2"/>
          <c:order val="2"/>
          <c:tx>
            <c:strRef>
              <c:f>'f11'!$D$1</c:f>
              <c:strCache>
                <c:ptCount val="1"/>
                <c:pt idx="0">
                  <c:v>Rimorchi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'f11'!$A$2:$A$12</c:f>
              <c:numCache>
                <c:formatCode>General</c:formatCode>
                <c:ptCount val="1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</c:numCache>
            </c:numRef>
          </c:cat>
          <c:val>
            <c:numRef>
              <c:f>'f11'!$D$2:$D$12</c:f>
              <c:numCache>
                <c:formatCode>_-* #,##0_-;\-* #,##0_-;_-* "-"??_-;_-@_-</c:formatCode>
                <c:ptCount val="11"/>
                <c:pt idx="0">
                  <c:v>9704</c:v>
                </c:pt>
                <c:pt idx="1">
                  <c:v>9460</c:v>
                </c:pt>
                <c:pt idx="2">
                  <c:v>9301</c:v>
                </c:pt>
                <c:pt idx="3">
                  <c:v>9247</c:v>
                </c:pt>
                <c:pt idx="4">
                  <c:v>9377</c:v>
                </c:pt>
                <c:pt idx="5">
                  <c:v>9149</c:v>
                </c:pt>
                <c:pt idx="6">
                  <c:v>8946</c:v>
                </c:pt>
                <c:pt idx="7">
                  <c:v>7862</c:v>
                </c:pt>
                <c:pt idx="8">
                  <c:v>9464</c:v>
                </c:pt>
                <c:pt idx="9">
                  <c:v>8398</c:v>
                </c:pt>
                <c:pt idx="10" formatCode="General">
                  <c:v>7718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BEE-4E5B-8FE9-84079C55C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988864"/>
        <c:axId val="127990784"/>
      </c:lineChart>
      <c:catAx>
        <c:axId val="12798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990784"/>
        <c:crosses val="autoZero"/>
        <c:auto val="1"/>
        <c:lblAlgn val="ctr"/>
        <c:lblOffset val="100"/>
        <c:noMultiLvlLbl val="0"/>
      </c:catAx>
      <c:valAx>
        <c:axId val="12799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98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155168671676066E-2"/>
          <c:y val="5.1668838394259481E-2"/>
          <c:w val="0.89955480477552996"/>
          <c:h val="0.84158486178673353"/>
        </c:manualLayout>
      </c:layout>
      <c:lineChart>
        <c:grouping val="standard"/>
        <c:varyColors val="0"/>
        <c:ser>
          <c:idx val="0"/>
          <c:order val="0"/>
          <c:tx>
            <c:strRef>
              <c:f>'f2'!$A$12</c:f>
              <c:strCache>
                <c:ptCount val="1"/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46"/>
              <c:layout>
                <c:manualLayout>
                  <c:x val="-5.5633141862567216E-2"/>
                  <c:y val="-6.7061074890614664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it-IT" sz="1200"/>
                      <a:t>Valori correnti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AFD1-428F-AE1D-4C5CEB3E2FC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'f2'!$B$12:$Y$12</c:f>
              <c:numCache>
                <c:formatCode>0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'f2'!$B$12:$Y$12</c:f>
              <c:numCache>
                <c:formatCode>0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D1-428F-AE1D-4C5CEB3E2FC5}"/>
            </c:ext>
          </c:extLst>
        </c:ser>
        <c:ser>
          <c:idx val="1"/>
          <c:order val="1"/>
          <c:tx>
            <c:strRef>
              <c:f>'f2'!$A$13</c:f>
              <c:strCache>
                <c:ptCount val="1"/>
                <c:pt idx="0">
                  <c:v>Numeri indice correnti</c:v>
                </c:pt>
              </c:strCache>
            </c:strRef>
          </c:tx>
          <c:marker>
            <c:symbol val="none"/>
          </c:marker>
          <c:cat>
            <c:numRef>
              <c:f>'f2'!$B$12:$Y$12</c:f>
              <c:numCache>
                <c:formatCode>0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'f2'!$B$13:$Y$13</c:f>
              <c:numCache>
                <c:formatCode>0</c:formatCode>
                <c:ptCount val="24"/>
                <c:pt idx="0">
                  <c:v>100</c:v>
                </c:pt>
                <c:pt idx="1">
                  <c:v>104.81283422459894</c:v>
                </c:pt>
                <c:pt idx="2">
                  <c:v>108.89446687766015</c:v>
                </c:pt>
                <c:pt idx="3">
                  <c:v>112.81603550511115</c:v>
                </c:pt>
                <c:pt idx="4">
                  <c:v>115.17452607114889</c:v>
                </c:pt>
                <c:pt idx="5">
                  <c:v>115.17452607114889</c:v>
                </c:pt>
                <c:pt idx="6">
                  <c:v>116.09618505732401</c:v>
                </c:pt>
                <c:pt idx="7">
                  <c:v>117.92266907558884</c:v>
                </c:pt>
                <c:pt idx="8">
                  <c:v>118.37109956886239</c:v>
                </c:pt>
                <c:pt idx="9">
                  <c:v>118.37109956886239</c:v>
                </c:pt>
                <c:pt idx="10">
                  <c:v>118.81752814029097</c:v>
                </c:pt>
                <c:pt idx="11">
                  <c:v>119.26197258473542</c:v>
                </c:pt>
                <c:pt idx="12">
                  <c:v>118.81949470862921</c:v>
                </c:pt>
                <c:pt idx="13">
                  <c:v>118.37505026418476</c:v>
                </c:pt>
                <c:pt idx="14">
                  <c:v>117.92862169275621</c:v>
                </c:pt>
                <c:pt idx="15">
                  <c:v>117.03176070620913</c:v>
                </c:pt>
                <c:pt idx="16">
                  <c:v>117.03176070620913</c:v>
                </c:pt>
                <c:pt idx="17">
                  <c:v>117.03176070620913</c:v>
                </c:pt>
                <c:pt idx="18">
                  <c:v>117.03176070620913</c:v>
                </c:pt>
                <c:pt idx="19">
                  <c:v>116.57927201842631</c:v>
                </c:pt>
                <c:pt idx="20">
                  <c:v>116.57927201842631</c:v>
                </c:pt>
                <c:pt idx="21">
                  <c:v>117.94290838206268</c:v>
                </c:pt>
                <c:pt idx="22">
                  <c:v>119.28819986188331</c:v>
                </c:pt>
                <c:pt idx="23">
                  <c:v>120.17315561409571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FD1-428F-AE1D-4C5CEB3E2FC5}"/>
            </c:ext>
          </c:extLst>
        </c:ser>
        <c:ser>
          <c:idx val="2"/>
          <c:order val="2"/>
          <c:tx>
            <c:strRef>
              <c:f>'f2'!$A$14</c:f>
              <c:strCache>
                <c:ptCount val="1"/>
                <c:pt idx="0">
                  <c:v>Numeri indice reali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numRef>
              <c:f>'f2'!$B$12:$Y$12</c:f>
              <c:numCache>
                <c:formatCode>0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'f2'!$B$14:$Y$14</c:f>
              <c:numCache>
                <c:formatCode>0</c:formatCode>
                <c:ptCount val="24"/>
                <c:pt idx="0">
                  <c:v>100</c:v>
                </c:pt>
                <c:pt idx="1">
                  <c:v>102.05728746309536</c:v>
                </c:pt>
                <c:pt idx="2">
                  <c:v>103.60034370998434</c:v>
                </c:pt>
                <c:pt idx="3">
                  <c:v>104.78979709601258</c:v>
                </c:pt>
                <c:pt idx="4">
                  <c:v>104.94487592775204</c:v>
                </c:pt>
                <c:pt idx="5">
                  <c:v>103.08030281685902</c:v>
                </c:pt>
                <c:pt idx="6">
                  <c:v>101.92619800410202</c:v>
                </c:pt>
                <c:pt idx="7">
                  <c:v>101.95221373913624</c:v>
                </c:pt>
                <c:pt idx="8">
                  <c:v>99.191739870088369</c:v>
                </c:pt>
                <c:pt idx="9">
                  <c:v>98.398089076437572</c:v>
                </c:pt>
                <c:pt idx="10">
                  <c:v>97.360087668978068</c:v>
                </c:pt>
                <c:pt idx="11">
                  <c:v>95.068691214157496</c:v>
                </c:pt>
                <c:pt idx="12">
                  <c:v>91.726479683957294</c:v>
                </c:pt>
                <c:pt idx="13">
                  <c:v>90.10153458075132</c:v>
                </c:pt>
                <c:pt idx="14">
                  <c:v>89.456396285912447</c:v>
                </c:pt>
                <c:pt idx="15">
                  <c:v>88.460531164486781</c:v>
                </c:pt>
                <c:pt idx="16">
                  <c:v>88.560631264586888</c:v>
                </c:pt>
                <c:pt idx="17">
                  <c:v>87.374860513598748</c:v>
                </c:pt>
                <c:pt idx="18">
                  <c:v>86.189089762610607</c:v>
                </c:pt>
                <c:pt idx="19">
                  <c:v>85.142878343343412</c:v>
                </c:pt>
                <c:pt idx="20">
                  <c:v>85.343279144946607</c:v>
                </c:pt>
                <c:pt idx="21">
                  <c:v>84.816916400723215</c:v>
                </c:pt>
                <c:pt idx="22">
                  <c:v>78.568342376505498</c:v>
                </c:pt>
                <c:pt idx="23">
                  <c:v>74.284619181261078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D1-428F-AE1D-4C5CEB3E2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460544"/>
        <c:axId val="114462080"/>
      </c:lineChart>
      <c:catAx>
        <c:axId val="1144605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12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4462080"/>
        <c:crosses val="autoZero"/>
        <c:auto val="1"/>
        <c:lblAlgn val="ctr"/>
        <c:lblOffset val="100"/>
        <c:tickMarkSkip val="1"/>
        <c:noMultiLvlLbl val="1"/>
      </c:catAx>
      <c:valAx>
        <c:axId val="114462080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446054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'f3'!$B$2</c:f>
              <c:strCache>
                <c:ptCount val="1"/>
                <c:pt idx="0">
                  <c:v>Prestiti oltre l'anno per acquisto immobili rurali</c:v>
                </c:pt>
              </c:strCache>
            </c:strRef>
          </c:tx>
          <c:invertIfNegative val="0"/>
          <c:cat>
            <c:numRef>
              <c:f>'f3'!$A$22:$A$29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'f3'!$B$22:$B$29</c:f>
              <c:numCache>
                <c:formatCode>#,##0</c:formatCode>
                <c:ptCount val="8"/>
                <c:pt idx="0">
                  <c:v>490.83699999999999</c:v>
                </c:pt>
                <c:pt idx="1">
                  <c:v>501.16199999999998</c:v>
                </c:pt>
                <c:pt idx="2">
                  <c:v>475.46644900000001</c:v>
                </c:pt>
                <c:pt idx="3">
                  <c:v>553.43820299999993</c:v>
                </c:pt>
                <c:pt idx="4">
                  <c:v>319.058944</c:v>
                </c:pt>
                <c:pt idx="5">
                  <c:v>362.93976900000001</c:v>
                </c:pt>
                <c:pt idx="6" formatCode="_-* #,##0_-;\-* #,##0_-;_-* &quot;-&quot;??_-;_-@_-">
                  <c:v>342.13779699999998</c:v>
                </c:pt>
                <c:pt idx="7">
                  <c:v>276.68784099999999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7-4D70-B4F6-244ACFA36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7893376"/>
        <c:axId val="118235136"/>
      </c:barChart>
      <c:lineChart>
        <c:grouping val="standard"/>
        <c:varyColors val="0"/>
        <c:ser>
          <c:idx val="1"/>
          <c:order val="1"/>
          <c:tx>
            <c:strRef>
              <c:f>'f3'!$C$2</c:f>
              <c:strCache>
                <c:ptCount val="1"/>
                <c:pt idx="0">
                  <c:v>Compravendite di terreni agricoli</c:v>
                </c:pt>
              </c:strCache>
            </c:strRef>
          </c:tx>
          <c:marker>
            <c:symbol val="none"/>
          </c:marker>
          <c:cat>
            <c:numRef>
              <c:f>'f3'!$A$3:$A$28</c:f>
              <c:numCache>
                <c:formatCode>0</c:formatCode>
                <c:ptCount val="26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  <c:pt idx="15">
                  <c:v>2012</c:v>
                </c:pt>
                <c:pt idx="16">
                  <c:v>2013</c:v>
                </c:pt>
                <c:pt idx="17">
                  <c:v>2014</c:v>
                </c:pt>
                <c:pt idx="18">
                  <c:v>2015</c:v>
                </c:pt>
                <c:pt idx="19">
                  <c:v>2016</c:v>
                </c:pt>
                <c:pt idx="20">
                  <c:v>2017</c:v>
                </c:pt>
                <c:pt idx="21">
                  <c:v>2018</c:v>
                </c:pt>
                <c:pt idx="22">
                  <c:v>2019</c:v>
                </c:pt>
                <c:pt idx="23">
                  <c:v>2020</c:v>
                </c:pt>
                <c:pt idx="24">
                  <c:v>2021</c:v>
                </c:pt>
                <c:pt idx="25">
                  <c:v>2022</c:v>
                </c:pt>
              </c:numCache>
            </c:numRef>
          </c:cat>
          <c:val>
            <c:numRef>
              <c:f>'f3'!$D$22:$D$29</c:f>
              <c:numCache>
                <c:formatCode>#,##0</c:formatCode>
                <c:ptCount val="8"/>
                <c:pt idx="0">
                  <c:v>133290</c:v>
                </c:pt>
                <c:pt idx="1">
                  <c:v>135106</c:v>
                </c:pt>
                <c:pt idx="2">
                  <c:v>145977</c:v>
                </c:pt>
                <c:pt idx="3">
                  <c:v>146240</c:v>
                </c:pt>
                <c:pt idx="4">
                  <c:v>133890</c:v>
                </c:pt>
                <c:pt idx="5">
                  <c:v>181303</c:v>
                </c:pt>
                <c:pt idx="6">
                  <c:v>184378</c:v>
                </c:pt>
                <c:pt idx="7">
                  <c:v>178332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07-4D70-B4F6-244ACFA36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243328"/>
        <c:axId val="118237056"/>
      </c:lineChart>
      <c:catAx>
        <c:axId val="1178933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it-IT"/>
          </a:p>
        </c:txPr>
        <c:crossAx val="118235136"/>
        <c:crosses val="autoZero"/>
        <c:auto val="1"/>
        <c:lblAlgn val="ctr"/>
        <c:lblOffset val="100"/>
        <c:noMultiLvlLbl val="1"/>
      </c:catAx>
      <c:valAx>
        <c:axId val="1182351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Erogazioni (milioni di euro)</a:t>
                </a:r>
              </a:p>
            </c:rich>
          </c:tx>
          <c:layout>
            <c:manualLayout>
              <c:xMode val="edge"/>
              <c:yMode val="edge"/>
              <c:x val="1.3113591379945362E-2"/>
              <c:y val="0.23166415816770178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117893376"/>
        <c:crosses val="autoZero"/>
        <c:crossBetween val="between"/>
      </c:valAx>
      <c:valAx>
        <c:axId val="118237056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118243328"/>
        <c:crosses val="max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0.96258121201458469"/>
                <c:y val="0.244381194988807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Compravendite (migliaia)</a:t>
                  </a:r>
                </a:p>
              </c:rich>
            </c:tx>
          </c:dispUnitsLbl>
        </c:dispUnits>
      </c:valAx>
      <c:catAx>
        <c:axId val="118243328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18237056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02128337137096"/>
          <c:y val="0.10952463434575901"/>
          <c:w val="0.75071608017974978"/>
          <c:h val="0.69001362686612366"/>
        </c:manualLayout>
      </c:layout>
      <c:barChart>
        <c:barDir val="col"/>
        <c:grouping val="clustered"/>
        <c:varyColors val="0"/>
        <c:ser>
          <c:idx val="0"/>
          <c:order val="0"/>
          <c:tx>
            <c:v>SAU in affitto e uso gratuito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Lit>
              <c:ptCount val="4"/>
              <c:pt idx="0">
                <c:v>1990</c:v>
              </c:pt>
              <c:pt idx="1">
                <c:v>2000</c:v>
              </c:pt>
              <c:pt idx="2">
                <c:v>2010</c:v>
              </c:pt>
              <c:pt idx="3">
                <c:v>2020</c:v>
              </c:pt>
            </c:strLit>
          </c:cat>
          <c:val>
            <c:numLit>
              <c:formatCode>General</c:formatCode>
              <c:ptCount val="4"/>
              <c:pt idx="0">
                <c:v>2751640</c:v>
              </c:pt>
              <c:pt idx="1">
                <c:v>3050250</c:v>
              </c:pt>
              <c:pt idx="2">
                <c:v>4900321</c:v>
              </c:pt>
              <c:pt idx="3">
                <c:v>6204888.370000001</c:v>
              </c:pt>
            </c:numLit>
          </c:val>
          <c:extLst>
            <c:ext xmlns:c16="http://schemas.microsoft.com/office/drawing/2014/chart" uri="{C3380CC4-5D6E-409C-BE32-E72D297353CC}">
              <c16:uniqueId val="{00000000-8B2C-4FFF-8B44-DFFB8876CD02}"/>
            </c:ext>
          </c:extLst>
        </c:ser>
        <c:ser>
          <c:idx val="2"/>
          <c:order val="2"/>
          <c:tx>
            <c:v>SAU Totale</c:v>
          </c:tx>
          <c:spPr>
            <a:solidFill>
              <a:schemeClr val="accent3"/>
            </a:solidFill>
            <a:ln>
              <a:solidFill>
                <a:srgbClr val="FFFF00"/>
              </a:solidFill>
            </a:ln>
            <a:effectLst/>
          </c:spPr>
          <c:invertIfNegative val="0"/>
          <c:cat>
            <c:strLit>
              <c:ptCount val="4"/>
              <c:pt idx="0">
                <c:v>1990</c:v>
              </c:pt>
              <c:pt idx="1">
                <c:v>2000</c:v>
              </c:pt>
              <c:pt idx="2">
                <c:v>2010</c:v>
              </c:pt>
              <c:pt idx="3">
                <c:v>2020</c:v>
              </c:pt>
            </c:strLit>
          </c:cat>
          <c:val>
            <c:numLit>
              <c:formatCode>General</c:formatCode>
              <c:ptCount val="4"/>
              <c:pt idx="0">
                <c:v>15025954.16</c:v>
              </c:pt>
              <c:pt idx="1">
                <c:v>13212650</c:v>
              </c:pt>
              <c:pt idx="2">
                <c:v>12856047.82</c:v>
              </c:pt>
              <c:pt idx="3">
                <c:v>12431807.720000001</c:v>
              </c:pt>
            </c:numLit>
          </c:val>
          <c:extLst>
            <c:ext xmlns:c16="http://schemas.microsoft.com/office/drawing/2014/chart" uri="{C3380CC4-5D6E-409C-BE32-E72D297353CC}">
              <c16:uniqueId val="{00000001-8B2C-4FFF-8B44-DFFB8876C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6"/>
        <c:axId val="118329344"/>
        <c:axId val="118331264"/>
      </c:barChart>
      <c:lineChart>
        <c:grouping val="standard"/>
        <c:varyColors val="0"/>
        <c:ser>
          <c:idx val="1"/>
          <c:order val="1"/>
          <c:tx>
            <c:v>Dimensione media aziende</c:v>
          </c:tx>
          <c:spPr>
            <a:ln w="38100" cap="rnd">
              <a:solidFill>
                <a:srgbClr val="0070C0"/>
              </a:solidFill>
              <a:prstDash val="sysDot"/>
              <a:round/>
            </a:ln>
            <a:effectLst/>
          </c:spPr>
          <c:marker>
            <c:symbol val="triangle"/>
            <c:size val="7"/>
            <c:spPr>
              <a:solidFill>
                <a:srgbClr val="002060"/>
              </a:solidFill>
              <a:ln>
                <a:noFill/>
              </a:ln>
              <a:effectLst/>
            </c:spPr>
          </c:marker>
          <c:cat>
            <c:strLit>
              <c:ptCount val="4"/>
              <c:pt idx="0">
                <c:v>1990</c:v>
              </c:pt>
              <c:pt idx="1">
                <c:v>2000</c:v>
              </c:pt>
              <c:pt idx="2">
                <c:v>2010</c:v>
              </c:pt>
              <c:pt idx="3">
                <c:v>2020</c:v>
              </c:pt>
            </c:strLit>
          </c:cat>
          <c:val>
            <c:numLit>
              <c:formatCode>General</c:formatCode>
              <c:ptCount val="4"/>
              <c:pt idx="0">
                <c:v>5.2757151203453772</c:v>
              </c:pt>
              <c:pt idx="1">
                <c:v>5.5138310560478478</c:v>
              </c:pt>
              <c:pt idx="2">
                <c:v>7.9315039324220615</c:v>
              </c:pt>
              <c:pt idx="3">
                <c:v>10.972411196410258</c:v>
              </c:pt>
            </c:numLit>
          </c:val>
          <c:smooth val="1"/>
          <c:extLst>
            <c:ext xmlns:c16="http://schemas.microsoft.com/office/drawing/2014/chart" uri="{C3380CC4-5D6E-409C-BE32-E72D297353CC}">
              <c16:uniqueId val="{00000002-8B2C-4FFF-8B44-DFFB8876C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339456"/>
        <c:axId val="118337536"/>
      </c:lineChart>
      <c:catAx>
        <c:axId val="1183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331264"/>
        <c:crosses val="autoZero"/>
        <c:auto val="1"/>
        <c:lblAlgn val="ctr"/>
        <c:lblOffset val="100"/>
        <c:noMultiLvlLbl val="0"/>
      </c:catAx>
      <c:valAx>
        <c:axId val="118331264"/>
        <c:scaling>
          <c:orientation val="minMax"/>
          <c:max val="16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b="1"/>
                  <a:t>SAU (ha)</a:t>
                </a:r>
              </a:p>
            </c:rich>
          </c:tx>
          <c:layout>
            <c:manualLayout>
              <c:xMode val="edge"/>
              <c:yMode val="edge"/>
              <c:x val="3.9019514180068292E-2"/>
              <c:y val="0.393606880053296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329344"/>
        <c:crosses val="autoZero"/>
        <c:crossBetween val="between"/>
      </c:valAx>
      <c:valAx>
        <c:axId val="11833753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900" b="1" i="0" u="none" strike="noStrike" cap="all" baseline="0"/>
                  <a:t>superficie aziendale (ha)</a:t>
                </a:r>
                <a:endParaRPr lang="it-IT" b="1"/>
              </a:p>
            </c:rich>
          </c:tx>
          <c:layout>
            <c:manualLayout>
              <c:xMode val="edge"/>
              <c:yMode val="edge"/>
              <c:x val="0.91987053484054515"/>
              <c:y val="0.258078551312721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339456"/>
        <c:crosses val="max"/>
        <c:crossBetween val="between"/>
      </c:valAx>
      <c:catAx>
        <c:axId val="118339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83375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'f5'!$B$3</c:f>
              <c:strCache>
                <c:ptCount val="1"/>
                <c:pt idx="0">
                  <c:v>acquirenti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'f5'!$A$4:$A$8</c:f>
              <c:strCache>
                <c:ptCount val="5"/>
                <c:pt idx="0">
                  <c:v>fino a 35</c:v>
                </c:pt>
                <c:pt idx="1">
                  <c:v>36-45</c:v>
                </c:pt>
                <c:pt idx="2">
                  <c:v>46-55</c:v>
                </c:pt>
                <c:pt idx="3">
                  <c:v>56-65</c:v>
                </c:pt>
                <c:pt idx="4">
                  <c:v>oltre 65</c:v>
                </c:pt>
              </c:strCache>
            </c:strRef>
          </c:cat>
          <c:val>
            <c:numRef>
              <c:f>'f5'!$B$4:$B$8</c:f>
              <c:numCache>
                <c:formatCode>General</c:formatCode>
                <c:ptCount val="5"/>
                <c:pt idx="0">
                  <c:v>17.23</c:v>
                </c:pt>
                <c:pt idx="1">
                  <c:v>19.010000000000002</c:v>
                </c:pt>
                <c:pt idx="2">
                  <c:v>23.75</c:v>
                </c:pt>
                <c:pt idx="3">
                  <c:v>22.54</c:v>
                </c:pt>
                <c:pt idx="4">
                  <c:v>17.48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DC-4CCD-B2F0-AFABAE7DB737}"/>
            </c:ext>
          </c:extLst>
        </c:ser>
        <c:ser>
          <c:idx val="1"/>
          <c:order val="1"/>
          <c:tx>
            <c:strRef>
              <c:f>'f5'!$C$3</c:f>
              <c:strCache>
                <c:ptCount val="1"/>
                <c:pt idx="0">
                  <c:v>venditori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'f5'!$A$4:$A$8</c:f>
              <c:strCache>
                <c:ptCount val="5"/>
                <c:pt idx="0">
                  <c:v>fino a 35</c:v>
                </c:pt>
                <c:pt idx="1">
                  <c:v>36-45</c:v>
                </c:pt>
                <c:pt idx="2">
                  <c:v>46-55</c:v>
                </c:pt>
                <c:pt idx="3">
                  <c:v>56-65</c:v>
                </c:pt>
                <c:pt idx="4">
                  <c:v>oltre 65</c:v>
                </c:pt>
              </c:strCache>
            </c:strRef>
          </c:cat>
          <c:val>
            <c:numRef>
              <c:f>'f5'!$C$4:$C$8</c:f>
              <c:numCache>
                <c:formatCode>General</c:formatCode>
                <c:ptCount val="5"/>
                <c:pt idx="0">
                  <c:v>3.92</c:v>
                </c:pt>
                <c:pt idx="1">
                  <c:v>7.29</c:v>
                </c:pt>
                <c:pt idx="2">
                  <c:v>17.23</c:v>
                </c:pt>
                <c:pt idx="3">
                  <c:v>26.14</c:v>
                </c:pt>
                <c:pt idx="4">
                  <c:v>45.42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DC-4CCD-B2F0-AFABAE7DB7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874304"/>
        <c:axId val="123884288"/>
      </c:barChart>
      <c:catAx>
        <c:axId val="12387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3884288"/>
        <c:crosses val="autoZero"/>
        <c:auto val="1"/>
        <c:lblAlgn val="ctr"/>
        <c:lblOffset val="100"/>
        <c:noMultiLvlLbl val="0"/>
      </c:catAx>
      <c:valAx>
        <c:axId val="12388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su totale atti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0.268695683872849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387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02099737532808"/>
          <c:y val="0.1079286747291356"/>
          <c:w val="0.70042890226956944"/>
          <c:h val="0.8113998956212060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66-49D2-A18D-ABD419D4E3C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66-49D2-A18D-ABD419D4E3C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66-49D2-A18D-ABD419D4E3C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66-49D2-A18D-ABD419D4E3C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'f6'!$A$2:$A$5</c:f>
              <c:strCache>
                <c:ptCount val="4"/>
                <c:pt idx="0">
                  <c:v>&lt;10</c:v>
                </c:pt>
                <c:pt idx="1">
                  <c:v>10-20</c:v>
                </c:pt>
                <c:pt idx="2">
                  <c:v>20-50</c:v>
                </c:pt>
                <c:pt idx="3">
                  <c:v>&gt;50</c:v>
                </c:pt>
              </c:strCache>
            </c:strRef>
          </c:cat>
          <c:val>
            <c:numRef>
              <c:f>'f6'!$B$2:$B$5</c:f>
              <c:numCache>
                <c:formatCode>0.0</c:formatCode>
                <c:ptCount val="4"/>
                <c:pt idx="0">
                  <c:v>57.496691564049073</c:v>
                </c:pt>
                <c:pt idx="1">
                  <c:v>15.412264764596371</c:v>
                </c:pt>
                <c:pt idx="2">
                  <c:v>13.655429199470651</c:v>
                </c:pt>
                <c:pt idx="3">
                  <c:v>13.435614471883902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166-49D2-A18D-ABD419D4E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245470529776004E-2"/>
          <c:y val="4.9955396966993755E-2"/>
          <c:w val="0.90405550034401039"/>
          <c:h val="0.81838881201402014"/>
        </c:manualLayout>
      </c:layout>
      <c:lineChart>
        <c:grouping val="standard"/>
        <c:varyColors val="0"/>
        <c:ser>
          <c:idx val="0"/>
          <c:order val="0"/>
          <c:tx>
            <c:strRef>
              <c:f>'f7'!$C$1</c:f>
              <c:strCache>
                <c:ptCount val="1"/>
                <c:pt idx="0">
                  <c:v>Sementi</c:v>
                </c:pt>
              </c:strCache>
            </c:strRef>
          </c:tx>
          <c:spPr>
            <a:ln w="2222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5C-461D-BBE5-36F17D8FEEB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5C-461D-BBE5-36F17D8FEEB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5C-461D-BBE5-36F17D8FEEB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5C-461D-BBE5-36F17D8FEEB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5C-461D-BBE5-36F17D8FEEB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5C-461D-BBE5-36F17D8FEEB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5C-461D-BBE5-36F17D8FEEB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5C-461D-BBE5-36F17D8FEEB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5C-461D-BBE5-36F17D8FEEB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95C-461D-BBE5-36F17D8FEEB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95C-461D-BBE5-36F17D8FEEB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95C-461D-BBE5-36F17D8FEEB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95C-461D-BBE5-36F17D8FEEB6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95C-461D-BBE5-36F17D8FEEB6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95C-461D-BBE5-36F17D8FEEB6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95C-461D-BBE5-36F17D8FEEB6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95C-461D-BBE5-36F17D8FEEB6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95C-461D-BBE5-36F17D8FEEB6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95C-461D-BBE5-36F17D8FEEB6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95C-461D-BBE5-36F17D8FEEB6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95C-461D-BBE5-36F17D8FEEB6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95C-461D-BBE5-36F17D8FEEB6}"/>
                </c:ext>
              </c:extLst>
            </c:dLbl>
            <c:dLbl>
              <c:idx val="22"/>
              <c:layout>
                <c:manualLayout>
                  <c:x val="-0.38287478021557986"/>
                  <c:y val="3.059669726832756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95C-461D-BBE5-36F17D8FEEB6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95C-461D-BBE5-36F17D8FEE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'f7'!$A$2:$B$25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'f7'!$C$2:$C$25</c:f>
              <c:numCache>
                <c:formatCode>General</c:formatCode>
                <c:ptCount val="24"/>
                <c:pt idx="0">
                  <c:v>122.7</c:v>
                </c:pt>
                <c:pt idx="1">
                  <c:v>124.3</c:v>
                </c:pt>
                <c:pt idx="2">
                  <c:v>125.2</c:v>
                </c:pt>
                <c:pt idx="3">
                  <c:v>125.6</c:v>
                </c:pt>
                <c:pt idx="4">
                  <c:v>126.2</c:v>
                </c:pt>
                <c:pt idx="5">
                  <c:v>126.2</c:v>
                </c:pt>
                <c:pt idx="6">
                  <c:v>134.4</c:v>
                </c:pt>
                <c:pt idx="7">
                  <c:v>134.4</c:v>
                </c:pt>
                <c:pt idx="8">
                  <c:v>135</c:v>
                </c:pt>
                <c:pt idx="9">
                  <c:v>137.6</c:v>
                </c:pt>
                <c:pt idx="10">
                  <c:v>138.30000000000001</c:v>
                </c:pt>
                <c:pt idx="11">
                  <c:v>138.4</c:v>
                </c:pt>
                <c:pt idx="12" formatCode="0.0">
                  <c:v>142.9</c:v>
                </c:pt>
                <c:pt idx="13" formatCode="0.0">
                  <c:v>143.6</c:v>
                </c:pt>
                <c:pt idx="14" formatCode="0.0">
                  <c:v>144.9</c:v>
                </c:pt>
                <c:pt idx="15" formatCode="0.0">
                  <c:v>144.9</c:v>
                </c:pt>
                <c:pt idx="16" formatCode="0.0">
                  <c:v>145.4</c:v>
                </c:pt>
                <c:pt idx="17" formatCode="0.0">
                  <c:v>145.30000000000001</c:v>
                </c:pt>
                <c:pt idx="18" formatCode="0.0">
                  <c:v>144.9</c:v>
                </c:pt>
                <c:pt idx="19" formatCode="0.0">
                  <c:v>145.69999999999999</c:v>
                </c:pt>
                <c:pt idx="20" formatCode="0.0">
                  <c:v>145.6</c:v>
                </c:pt>
                <c:pt idx="21" formatCode="0.0">
                  <c:v>143.5</c:v>
                </c:pt>
                <c:pt idx="22" formatCode="0.0">
                  <c:v>145.19999999999999</c:v>
                </c:pt>
                <c:pt idx="23" formatCode="0.0">
                  <c:v>145.30000000000001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795C-461D-BBE5-36F17D8FEEB6}"/>
            </c:ext>
          </c:extLst>
        </c:ser>
        <c:ser>
          <c:idx val="1"/>
          <c:order val="1"/>
          <c:tx>
            <c:strRef>
              <c:f>'f7'!$D$1</c:f>
              <c:strCache>
                <c:ptCount val="1"/>
                <c:pt idx="0">
                  <c:v>Fertilizzanti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95C-461D-BBE5-36F17D8FEEB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795C-461D-BBE5-36F17D8FEEB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95C-461D-BBE5-36F17D8FEEB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95C-461D-BBE5-36F17D8FEEB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795C-461D-BBE5-36F17D8FEEB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95C-461D-BBE5-36F17D8FEEB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795C-461D-BBE5-36F17D8FEEB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795C-461D-BBE5-36F17D8FEEB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795C-461D-BBE5-36F17D8FEEB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795C-461D-BBE5-36F17D8FEEB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795C-461D-BBE5-36F17D8FEEB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795C-461D-BBE5-36F17D8FEEB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795C-461D-BBE5-36F17D8FEEB6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795C-461D-BBE5-36F17D8FEEB6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795C-461D-BBE5-36F17D8FEEB6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795C-461D-BBE5-36F17D8FEEB6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795C-461D-BBE5-36F17D8FEEB6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795C-461D-BBE5-36F17D8FEEB6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795C-461D-BBE5-36F17D8FEEB6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795C-461D-BBE5-36F17D8FEEB6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795C-461D-BBE5-36F17D8FEEB6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795C-461D-BBE5-36F17D8FEEB6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795C-461D-BBE5-36F17D8FEEB6}"/>
                </c:ext>
              </c:extLst>
            </c:dLbl>
            <c:dLbl>
              <c:idx val="23"/>
              <c:layout>
                <c:manualLayout>
                  <c:x val="-0.41019417475728154"/>
                  <c:y val="-0.16232834856392289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795C-461D-BBE5-36F17D8FEE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'f7'!$A$2:$B$25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'f7'!$D$2:$D$25</c:f>
              <c:numCache>
                <c:formatCode>General</c:formatCode>
                <c:ptCount val="24"/>
                <c:pt idx="0">
                  <c:v>164.2</c:v>
                </c:pt>
                <c:pt idx="1">
                  <c:v>165.8</c:v>
                </c:pt>
                <c:pt idx="2">
                  <c:v>182.2</c:v>
                </c:pt>
                <c:pt idx="3">
                  <c:v>187.1</c:v>
                </c:pt>
                <c:pt idx="4">
                  <c:v>185.5</c:v>
                </c:pt>
                <c:pt idx="5">
                  <c:v>183.8</c:v>
                </c:pt>
                <c:pt idx="6">
                  <c:v>184.4</c:v>
                </c:pt>
                <c:pt idx="7">
                  <c:v>187.6</c:v>
                </c:pt>
                <c:pt idx="8">
                  <c:v>191.4</c:v>
                </c:pt>
                <c:pt idx="9">
                  <c:v>192.4</c:v>
                </c:pt>
                <c:pt idx="10">
                  <c:v>189.1</c:v>
                </c:pt>
                <c:pt idx="11">
                  <c:v>185.7</c:v>
                </c:pt>
                <c:pt idx="12">
                  <c:v>171.1</c:v>
                </c:pt>
                <c:pt idx="13">
                  <c:v>165.2</c:v>
                </c:pt>
                <c:pt idx="14">
                  <c:v>160.1</c:v>
                </c:pt>
                <c:pt idx="15">
                  <c:v>156.30000000000001</c:v>
                </c:pt>
                <c:pt idx="16">
                  <c:v>152.80000000000001</c:v>
                </c:pt>
                <c:pt idx="17">
                  <c:v>149.19999999999999</c:v>
                </c:pt>
                <c:pt idx="18">
                  <c:v>145.1</c:v>
                </c:pt>
                <c:pt idx="19">
                  <c:v>144.1</c:v>
                </c:pt>
                <c:pt idx="20">
                  <c:v>140.5</c:v>
                </c:pt>
                <c:pt idx="21">
                  <c:v>137.6</c:v>
                </c:pt>
                <c:pt idx="22">
                  <c:v>136.9</c:v>
                </c:pt>
                <c:pt idx="23">
                  <c:v>136.4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795C-461D-BBE5-36F17D8FEEB6}"/>
            </c:ext>
          </c:extLst>
        </c:ser>
        <c:ser>
          <c:idx val="2"/>
          <c:order val="2"/>
          <c:tx>
            <c:strRef>
              <c:f>'f7'!$E$1</c:f>
              <c:strCache>
                <c:ptCount val="1"/>
                <c:pt idx="0">
                  <c:v>Fitosanitari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795C-461D-BBE5-36F17D8FEEB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795C-461D-BBE5-36F17D8FEEB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795C-461D-BBE5-36F17D8FEEB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795C-461D-BBE5-36F17D8FEEB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795C-461D-BBE5-36F17D8FEEB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795C-461D-BBE5-36F17D8FEEB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795C-461D-BBE5-36F17D8FEEB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795C-461D-BBE5-36F17D8FEEB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795C-461D-BBE5-36F17D8FEEB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795C-461D-BBE5-36F17D8FEEB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795C-461D-BBE5-36F17D8FEEB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795C-461D-BBE5-36F17D8FEEB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795C-461D-BBE5-36F17D8FEEB6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795C-461D-BBE5-36F17D8FEEB6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795C-461D-BBE5-36F17D8FEEB6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795C-461D-BBE5-36F17D8FEEB6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795C-461D-BBE5-36F17D8FEEB6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795C-461D-BBE5-36F17D8FEEB6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795C-461D-BBE5-36F17D8FEEB6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795C-461D-BBE5-36F17D8FEEB6}"/>
                </c:ext>
              </c:extLst>
            </c:dLbl>
            <c:dLbl>
              <c:idx val="20"/>
              <c:layout>
                <c:manualLayout>
                  <c:x val="-0.32049881507530004"/>
                  <c:y val="3.552311982411654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795C-461D-BBE5-36F17D8FEEB6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795C-461D-BBE5-36F17D8FEEB6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795C-461D-BBE5-36F17D8FEEB6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795C-461D-BBE5-36F17D8FEE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'f7'!$A$2:$B$25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'f7'!$E$2:$E$25</c:f>
              <c:numCache>
                <c:formatCode>General</c:formatCode>
                <c:ptCount val="24"/>
                <c:pt idx="0">
                  <c:v>118.5</c:v>
                </c:pt>
                <c:pt idx="1">
                  <c:v>119.1</c:v>
                </c:pt>
                <c:pt idx="2">
                  <c:v>122.7</c:v>
                </c:pt>
                <c:pt idx="3">
                  <c:v>123.8</c:v>
                </c:pt>
                <c:pt idx="4">
                  <c:v>124</c:v>
                </c:pt>
                <c:pt idx="5">
                  <c:v>124.6</c:v>
                </c:pt>
                <c:pt idx="6">
                  <c:v>125.7</c:v>
                </c:pt>
                <c:pt idx="7">
                  <c:v>126.5</c:v>
                </c:pt>
                <c:pt idx="8">
                  <c:v>128.30000000000001</c:v>
                </c:pt>
                <c:pt idx="9">
                  <c:v>128.9</c:v>
                </c:pt>
                <c:pt idx="10">
                  <c:v>128.4</c:v>
                </c:pt>
                <c:pt idx="11">
                  <c:v>128.6</c:v>
                </c:pt>
                <c:pt idx="12">
                  <c:v>133.30000000000001</c:v>
                </c:pt>
                <c:pt idx="13">
                  <c:v>134.30000000000001</c:v>
                </c:pt>
                <c:pt idx="14">
                  <c:v>134.69999999999999</c:v>
                </c:pt>
                <c:pt idx="15">
                  <c:v>136.9</c:v>
                </c:pt>
                <c:pt idx="16">
                  <c:v>134.5</c:v>
                </c:pt>
                <c:pt idx="17">
                  <c:v>134.4</c:v>
                </c:pt>
                <c:pt idx="18">
                  <c:v>134.6</c:v>
                </c:pt>
                <c:pt idx="19">
                  <c:v>134.30000000000001</c:v>
                </c:pt>
                <c:pt idx="20">
                  <c:v>134.5</c:v>
                </c:pt>
                <c:pt idx="21">
                  <c:v>134.80000000000001</c:v>
                </c:pt>
                <c:pt idx="22">
                  <c:v>134.6</c:v>
                </c:pt>
                <c:pt idx="23">
                  <c:v>134.30000000000001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A-795C-461D-BBE5-36F17D8FEEB6}"/>
            </c:ext>
          </c:extLst>
        </c:ser>
        <c:ser>
          <c:idx val="3"/>
          <c:order val="3"/>
          <c:tx>
            <c:strRef>
              <c:f>'f7'!$F$1</c:f>
              <c:strCache>
                <c:ptCount val="1"/>
                <c:pt idx="0">
                  <c:v>Mangimi</c:v>
                </c:pt>
              </c:strCache>
            </c:strRef>
          </c:tx>
          <c:spPr>
            <a:ln w="158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795C-461D-BBE5-36F17D8FEEB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795C-461D-BBE5-36F17D8FEEB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795C-461D-BBE5-36F17D8FEEB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795C-461D-BBE5-36F17D8FEEB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795C-461D-BBE5-36F17D8FEEB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795C-461D-BBE5-36F17D8FEEB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795C-461D-BBE5-36F17D8FEEB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795C-461D-BBE5-36F17D8FEEB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795C-461D-BBE5-36F17D8FEEB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795C-461D-BBE5-36F17D8FEEB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795C-461D-BBE5-36F17D8FEEB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795C-461D-BBE5-36F17D8FEEB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795C-461D-BBE5-36F17D8FEEB6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795C-461D-BBE5-36F17D8FEEB6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795C-461D-BBE5-36F17D8FEEB6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795C-461D-BBE5-36F17D8FEEB6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795C-461D-BBE5-36F17D8FEEB6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795C-461D-BBE5-36F17D8FEEB6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795C-461D-BBE5-36F17D8FEEB6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795C-461D-BBE5-36F17D8FEEB6}"/>
                </c:ext>
              </c:extLst>
            </c:dLbl>
            <c:dLbl>
              <c:idx val="20"/>
              <c:layout>
                <c:manualLayout>
                  <c:x val="-0.35877895420839395"/>
                  <c:y val="-8.402733779597799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795C-461D-BBE5-36F17D8FEEB6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795C-461D-BBE5-36F17D8FEEB6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795C-461D-BBE5-36F17D8FEEB6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795C-461D-BBE5-36F17D8FEE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'f7'!$A$2:$B$25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'f7'!$F$2:$F$25</c:f>
              <c:numCache>
                <c:formatCode>General</c:formatCode>
                <c:ptCount val="24"/>
                <c:pt idx="0">
                  <c:v>132.6</c:v>
                </c:pt>
                <c:pt idx="1">
                  <c:v>134.9</c:v>
                </c:pt>
                <c:pt idx="2">
                  <c:v>148.5</c:v>
                </c:pt>
                <c:pt idx="3">
                  <c:v>152.80000000000001</c:v>
                </c:pt>
                <c:pt idx="4">
                  <c:v>154.30000000000001</c:v>
                </c:pt>
                <c:pt idx="5">
                  <c:v>153.30000000000001</c:v>
                </c:pt>
                <c:pt idx="6">
                  <c:v>155.30000000000001</c:v>
                </c:pt>
                <c:pt idx="7">
                  <c:v>158.30000000000001</c:v>
                </c:pt>
                <c:pt idx="8">
                  <c:v>154.9</c:v>
                </c:pt>
                <c:pt idx="9">
                  <c:v>155.19999999999999</c:v>
                </c:pt>
                <c:pt idx="10">
                  <c:v>156.19999999999999</c:v>
                </c:pt>
                <c:pt idx="11">
                  <c:v>156.5</c:v>
                </c:pt>
                <c:pt idx="12">
                  <c:v>154.30000000000001</c:v>
                </c:pt>
                <c:pt idx="13">
                  <c:v>153.5</c:v>
                </c:pt>
                <c:pt idx="14">
                  <c:v>151.1</c:v>
                </c:pt>
                <c:pt idx="15">
                  <c:v>149.6</c:v>
                </c:pt>
                <c:pt idx="16">
                  <c:v>145.4</c:v>
                </c:pt>
                <c:pt idx="17">
                  <c:v>139.4</c:v>
                </c:pt>
                <c:pt idx="18">
                  <c:v>137.69999999999999</c:v>
                </c:pt>
                <c:pt idx="19">
                  <c:v>137.19999999999999</c:v>
                </c:pt>
                <c:pt idx="20">
                  <c:v>134.4</c:v>
                </c:pt>
                <c:pt idx="21">
                  <c:v>133.6</c:v>
                </c:pt>
                <c:pt idx="22">
                  <c:v>134.30000000000001</c:v>
                </c:pt>
                <c:pt idx="23">
                  <c:v>135.1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3-795C-461D-BBE5-36F17D8FEEB6}"/>
            </c:ext>
          </c:extLst>
        </c:ser>
        <c:ser>
          <c:idx val="4"/>
          <c:order val="4"/>
          <c:tx>
            <c:strRef>
              <c:f>'f7'!$G$1</c:f>
              <c:strCache>
                <c:ptCount val="1"/>
                <c:pt idx="0">
                  <c:v>Energia</c:v>
                </c:pt>
              </c:strCache>
            </c:strRef>
          </c:tx>
          <c:spPr>
            <a:ln w="254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795C-461D-BBE5-36F17D8FEEB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795C-461D-BBE5-36F17D8FEEB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795C-461D-BBE5-36F17D8FEEB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795C-461D-BBE5-36F17D8FEEB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795C-461D-BBE5-36F17D8FEEB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795C-461D-BBE5-36F17D8FEEB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795C-461D-BBE5-36F17D8FEEB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795C-461D-BBE5-36F17D8FEEB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795C-461D-BBE5-36F17D8FEEB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795C-461D-BBE5-36F17D8FEEB6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795C-461D-BBE5-36F17D8FEEB6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795C-461D-BBE5-36F17D8FEEB6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795C-461D-BBE5-36F17D8FEEB6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795C-461D-BBE5-36F17D8FEEB6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795C-461D-BBE5-36F17D8FEEB6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795C-461D-BBE5-36F17D8FEEB6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795C-461D-BBE5-36F17D8FEEB6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795C-461D-BBE5-36F17D8FEEB6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795C-461D-BBE5-36F17D8FEEB6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795C-461D-BBE5-36F17D8FEEB6}"/>
                </c:ext>
              </c:extLst>
            </c:dLbl>
            <c:dLbl>
              <c:idx val="20"/>
              <c:layout>
                <c:manualLayout>
                  <c:x val="-0.25073904900236993"/>
                  <c:y val="-0.11961283162530646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795C-461D-BBE5-36F17D8FEEB6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795C-461D-BBE5-36F17D8FEEB6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795C-461D-BBE5-36F17D8FEEB6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795C-461D-BBE5-36F17D8FEE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'f7'!$A$2:$B$25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</c:lvl>
              </c:multiLvlStrCache>
            </c:multiLvlStrRef>
          </c:cat>
          <c:val>
            <c:numRef>
              <c:f>'f7'!$G$2:$G$25</c:f>
              <c:numCache>
                <c:formatCode>General</c:formatCode>
                <c:ptCount val="24"/>
                <c:pt idx="0">
                  <c:v>142</c:v>
                </c:pt>
                <c:pt idx="1">
                  <c:v>151.9</c:v>
                </c:pt>
                <c:pt idx="2">
                  <c:v>169.2</c:v>
                </c:pt>
                <c:pt idx="3">
                  <c:v>163.1</c:v>
                </c:pt>
                <c:pt idx="4">
                  <c:v>167.8</c:v>
                </c:pt>
                <c:pt idx="5">
                  <c:v>178.3</c:v>
                </c:pt>
                <c:pt idx="6">
                  <c:v>174.2</c:v>
                </c:pt>
                <c:pt idx="7">
                  <c:v>180.5</c:v>
                </c:pt>
                <c:pt idx="8">
                  <c:v>178.9</c:v>
                </c:pt>
                <c:pt idx="9">
                  <c:v>221.7</c:v>
                </c:pt>
                <c:pt idx="10">
                  <c:v>219.6</c:v>
                </c:pt>
                <c:pt idx="11">
                  <c:v>212.8</c:v>
                </c:pt>
                <c:pt idx="12">
                  <c:v>200.5</c:v>
                </c:pt>
                <c:pt idx="13">
                  <c:v>191.8</c:v>
                </c:pt>
                <c:pt idx="14">
                  <c:v>174.2</c:v>
                </c:pt>
                <c:pt idx="15">
                  <c:v>164.4</c:v>
                </c:pt>
                <c:pt idx="16">
                  <c:v>160.80000000000001</c:v>
                </c:pt>
                <c:pt idx="17">
                  <c:v>157.19999999999999</c:v>
                </c:pt>
                <c:pt idx="18">
                  <c:v>155.9</c:v>
                </c:pt>
                <c:pt idx="19">
                  <c:v>161.69999999999999</c:v>
                </c:pt>
                <c:pt idx="20">
                  <c:v>165.2</c:v>
                </c:pt>
                <c:pt idx="21">
                  <c:v>161.80000000000001</c:v>
                </c:pt>
                <c:pt idx="22">
                  <c:v>157.9</c:v>
                </c:pt>
                <c:pt idx="23">
                  <c:v>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C-795C-461D-BBE5-36F17D8F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741312"/>
        <c:axId val="127792256"/>
      </c:lineChart>
      <c:catAx>
        <c:axId val="12774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792256"/>
        <c:crosses val="autoZero"/>
        <c:auto val="1"/>
        <c:lblAlgn val="ctr"/>
        <c:lblOffset val="100"/>
        <c:noMultiLvlLbl val="0"/>
      </c:catAx>
      <c:valAx>
        <c:axId val="127792256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741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'f9'!$B$2</c:f>
              <c:strCache>
                <c:ptCount val="1"/>
                <c:pt idx="0">
                  <c:v>Da oltre 1 anno fino a 5 anni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'f9'!$A$3:$A$25</c:f>
              <c:strCache>
                <c:ptCount val="23"/>
                <c:pt idx="0">
                  <c:v>30/06/2024</c:v>
                </c:pt>
                <c:pt idx="1">
                  <c:v>31/03/2024</c:v>
                </c:pt>
                <c:pt idx="2">
                  <c:v>31/12/2023</c:v>
                </c:pt>
                <c:pt idx="3">
                  <c:v>30/09/2023</c:v>
                </c:pt>
                <c:pt idx="4">
                  <c:v>30/06/2023</c:v>
                </c:pt>
                <c:pt idx="5">
                  <c:v>31/03/2023</c:v>
                </c:pt>
                <c:pt idx="6">
                  <c:v>31/12/2022</c:v>
                </c:pt>
                <c:pt idx="7">
                  <c:v>30/09/2022</c:v>
                </c:pt>
                <c:pt idx="8">
                  <c:v>30/06/2022</c:v>
                </c:pt>
                <c:pt idx="9">
                  <c:v>31/03/2022</c:v>
                </c:pt>
                <c:pt idx="10">
                  <c:v>31/12/2021</c:v>
                </c:pt>
                <c:pt idx="11">
                  <c:v>30/09/2021</c:v>
                </c:pt>
                <c:pt idx="12">
                  <c:v>30/06/2021</c:v>
                </c:pt>
                <c:pt idx="13">
                  <c:v>31/03/2021</c:v>
                </c:pt>
                <c:pt idx="14">
                  <c:v>31/12/2020</c:v>
                </c:pt>
                <c:pt idx="15">
                  <c:v>30/09/2020</c:v>
                </c:pt>
                <c:pt idx="16">
                  <c:v>30/06/2020</c:v>
                </c:pt>
                <c:pt idx="17">
                  <c:v>31/03/2020</c:v>
                </c:pt>
                <c:pt idx="18">
                  <c:v>31/12/2019</c:v>
                </c:pt>
                <c:pt idx="19">
                  <c:v>30/09/2019</c:v>
                </c:pt>
                <c:pt idx="20">
                  <c:v>30/06/2019</c:v>
                </c:pt>
                <c:pt idx="21">
                  <c:v>31/03/2019</c:v>
                </c:pt>
                <c:pt idx="22">
                  <c:v>31/12/2018</c:v>
                </c:pt>
              </c:strCache>
            </c:strRef>
          </c:cat>
          <c:val>
            <c:numRef>
              <c:f>'f9'!$B$3:$B$25</c:f>
              <c:numCache>
                <c:formatCode>#,##0.###################</c:formatCode>
                <c:ptCount val="23"/>
                <c:pt idx="0">
                  <c:v>5.75</c:v>
                </c:pt>
                <c:pt idx="1">
                  <c:v>5.92</c:v>
                </c:pt>
                <c:pt idx="2">
                  <c:v>5.96</c:v>
                </c:pt>
                <c:pt idx="3">
                  <c:v>5.91</c:v>
                </c:pt>
                <c:pt idx="4">
                  <c:v>5.5</c:v>
                </c:pt>
                <c:pt idx="5">
                  <c:v>5.13</c:v>
                </c:pt>
                <c:pt idx="6">
                  <c:v>3.87</c:v>
                </c:pt>
                <c:pt idx="7">
                  <c:v>2.52</c:v>
                </c:pt>
                <c:pt idx="8">
                  <c:v>2.02</c:v>
                </c:pt>
                <c:pt idx="9">
                  <c:v>1.69</c:v>
                </c:pt>
                <c:pt idx="10">
                  <c:v>1.42</c:v>
                </c:pt>
                <c:pt idx="11">
                  <c:v>1.49</c:v>
                </c:pt>
                <c:pt idx="12">
                  <c:v>1.43</c:v>
                </c:pt>
                <c:pt idx="13">
                  <c:v>1.5</c:v>
                </c:pt>
                <c:pt idx="14">
                  <c:v>1.43</c:v>
                </c:pt>
                <c:pt idx="15">
                  <c:v>1.52</c:v>
                </c:pt>
                <c:pt idx="16">
                  <c:v>1.3</c:v>
                </c:pt>
                <c:pt idx="17">
                  <c:v>1.63</c:v>
                </c:pt>
                <c:pt idx="18">
                  <c:v>1.8</c:v>
                </c:pt>
                <c:pt idx="19">
                  <c:v>1.76</c:v>
                </c:pt>
                <c:pt idx="20">
                  <c:v>1.89</c:v>
                </c:pt>
                <c:pt idx="21">
                  <c:v>2.02</c:v>
                </c:pt>
                <c:pt idx="22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23-4C27-8418-89A7F0EEEE5F}"/>
            </c:ext>
          </c:extLst>
        </c:ser>
        <c:ser>
          <c:idx val="1"/>
          <c:order val="1"/>
          <c:tx>
            <c:strRef>
              <c:f>'f9'!$C$2</c:f>
              <c:strCache>
                <c:ptCount val="1"/>
                <c:pt idx="0">
                  <c:v>Fino a 1 anno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'f9'!$A$3:$A$25</c:f>
              <c:strCache>
                <c:ptCount val="23"/>
                <c:pt idx="0">
                  <c:v>30/06/2024</c:v>
                </c:pt>
                <c:pt idx="1">
                  <c:v>31/03/2024</c:v>
                </c:pt>
                <c:pt idx="2">
                  <c:v>31/12/2023</c:v>
                </c:pt>
                <c:pt idx="3">
                  <c:v>30/09/2023</c:v>
                </c:pt>
                <c:pt idx="4">
                  <c:v>30/06/2023</c:v>
                </c:pt>
                <c:pt idx="5">
                  <c:v>31/03/2023</c:v>
                </c:pt>
                <c:pt idx="6">
                  <c:v>31/12/2022</c:v>
                </c:pt>
                <c:pt idx="7">
                  <c:v>30/09/2022</c:v>
                </c:pt>
                <c:pt idx="8">
                  <c:v>30/06/2022</c:v>
                </c:pt>
                <c:pt idx="9">
                  <c:v>31/03/2022</c:v>
                </c:pt>
                <c:pt idx="10">
                  <c:v>31/12/2021</c:v>
                </c:pt>
                <c:pt idx="11">
                  <c:v>30/09/2021</c:v>
                </c:pt>
                <c:pt idx="12">
                  <c:v>30/06/2021</c:v>
                </c:pt>
                <c:pt idx="13">
                  <c:v>31/03/2021</c:v>
                </c:pt>
                <c:pt idx="14">
                  <c:v>31/12/2020</c:v>
                </c:pt>
                <c:pt idx="15">
                  <c:v>30/09/2020</c:v>
                </c:pt>
                <c:pt idx="16">
                  <c:v>30/06/2020</c:v>
                </c:pt>
                <c:pt idx="17">
                  <c:v>31/03/2020</c:v>
                </c:pt>
                <c:pt idx="18">
                  <c:v>31/12/2019</c:v>
                </c:pt>
                <c:pt idx="19">
                  <c:v>30/09/2019</c:v>
                </c:pt>
                <c:pt idx="20">
                  <c:v>30/06/2019</c:v>
                </c:pt>
                <c:pt idx="21">
                  <c:v>31/03/2019</c:v>
                </c:pt>
                <c:pt idx="22">
                  <c:v>31/12/2018</c:v>
                </c:pt>
              </c:strCache>
            </c:strRef>
          </c:cat>
          <c:val>
            <c:numRef>
              <c:f>'f9'!$C$3:$C$25</c:f>
              <c:numCache>
                <c:formatCode>#,##0.###################</c:formatCode>
                <c:ptCount val="23"/>
                <c:pt idx="0">
                  <c:v>4.7</c:v>
                </c:pt>
                <c:pt idx="1">
                  <c:v>4.72</c:v>
                </c:pt>
                <c:pt idx="2">
                  <c:v>4.8099999999999996</c:v>
                </c:pt>
                <c:pt idx="3">
                  <c:v>4.6500000000000004</c:v>
                </c:pt>
                <c:pt idx="4">
                  <c:v>3.98</c:v>
                </c:pt>
                <c:pt idx="5">
                  <c:v>3.18</c:v>
                </c:pt>
                <c:pt idx="6">
                  <c:v>2.13</c:v>
                </c:pt>
                <c:pt idx="7">
                  <c:v>0.9</c:v>
                </c:pt>
                <c:pt idx="8">
                  <c:v>0.74</c:v>
                </c:pt>
                <c:pt idx="9">
                  <c:v>0.62</c:v>
                </c:pt>
                <c:pt idx="10">
                  <c:v>0.76</c:v>
                </c:pt>
                <c:pt idx="11">
                  <c:v>0.63</c:v>
                </c:pt>
                <c:pt idx="12">
                  <c:v>0.64</c:v>
                </c:pt>
                <c:pt idx="13">
                  <c:v>0.66</c:v>
                </c:pt>
                <c:pt idx="14">
                  <c:v>0.68</c:v>
                </c:pt>
                <c:pt idx="15">
                  <c:v>0.63</c:v>
                </c:pt>
                <c:pt idx="16">
                  <c:v>0.67</c:v>
                </c:pt>
                <c:pt idx="17">
                  <c:v>0.65</c:v>
                </c:pt>
                <c:pt idx="18">
                  <c:v>0.59</c:v>
                </c:pt>
                <c:pt idx="19">
                  <c:v>0.76</c:v>
                </c:pt>
                <c:pt idx="20">
                  <c:v>0.81</c:v>
                </c:pt>
                <c:pt idx="21">
                  <c:v>0.9</c:v>
                </c:pt>
                <c:pt idx="22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23-4C27-8418-89A7F0EEEE5F}"/>
            </c:ext>
          </c:extLst>
        </c:ser>
        <c:ser>
          <c:idx val="2"/>
          <c:order val="2"/>
          <c:tx>
            <c:strRef>
              <c:f>'f9'!$D$2</c:f>
              <c:strCache>
                <c:ptCount val="1"/>
                <c:pt idx="0">
                  <c:v>Oltre 5 anni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'f9'!$A$3:$A$25</c:f>
              <c:strCache>
                <c:ptCount val="23"/>
                <c:pt idx="0">
                  <c:v>30/06/2024</c:v>
                </c:pt>
                <c:pt idx="1">
                  <c:v>31/03/2024</c:v>
                </c:pt>
                <c:pt idx="2">
                  <c:v>31/12/2023</c:v>
                </c:pt>
                <c:pt idx="3">
                  <c:v>30/09/2023</c:v>
                </c:pt>
                <c:pt idx="4">
                  <c:v>30/06/2023</c:v>
                </c:pt>
                <c:pt idx="5">
                  <c:v>31/03/2023</c:v>
                </c:pt>
                <c:pt idx="6">
                  <c:v>31/12/2022</c:v>
                </c:pt>
                <c:pt idx="7">
                  <c:v>30/09/2022</c:v>
                </c:pt>
                <c:pt idx="8">
                  <c:v>30/06/2022</c:v>
                </c:pt>
                <c:pt idx="9">
                  <c:v>31/03/2022</c:v>
                </c:pt>
                <c:pt idx="10">
                  <c:v>31/12/2021</c:v>
                </c:pt>
                <c:pt idx="11">
                  <c:v>30/09/2021</c:v>
                </c:pt>
                <c:pt idx="12">
                  <c:v>30/06/2021</c:v>
                </c:pt>
                <c:pt idx="13">
                  <c:v>31/03/2021</c:v>
                </c:pt>
                <c:pt idx="14">
                  <c:v>31/12/2020</c:v>
                </c:pt>
                <c:pt idx="15">
                  <c:v>30/09/2020</c:v>
                </c:pt>
                <c:pt idx="16">
                  <c:v>30/06/2020</c:v>
                </c:pt>
                <c:pt idx="17">
                  <c:v>31/03/2020</c:v>
                </c:pt>
                <c:pt idx="18">
                  <c:v>31/12/2019</c:v>
                </c:pt>
                <c:pt idx="19">
                  <c:v>30/09/2019</c:v>
                </c:pt>
                <c:pt idx="20">
                  <c:v>30/06/2019</c:v>
                </c:pt>
                <c:pt idx="21">
                  <c:v>31/03/2019</c:v>
                </c:pt>
                <c:pt idx="22">
                  <c:v>31/12/2018</c:v>
                </c:pt>
              </c:strCache>
            </c:strRef>
          </c:cat>
          <c:val>
            <c:numRef>
              <c:f>'f9'!$D$3:$D$25</c:f>
              <c:numCache>
                <c:formatCode>#,##0.###################</c:formatCode>
                <c:ptCount val="23"/>
                <c:pt idx="0">
                  <c:v>6.04</c:v>
                </c:pt>
                <c:pt idx="1">
                  <c:v>6.35</c:v>
                </c:pt>
                <c:pt idx="2">
                  <c:v>6.39</c:v>
                </c:pt>
                <c:pt idx="3">
                  <c:v>6.34</c:v>
                </c:pt>
                <c:pt idx="4">
                  <c:v>5.95</c:v>
                </c:pt>
                <c:pt idx="5">
                  <c:v>5.39</c:v>
                </c:pt>
                <c:pt idx="6">
                  <c:v>4.45</c:v>
                </c:pt>
                <c:pt idx="7">
                  <c:v>2.89</c:v>
                </c:pt>
                <c:pt idx="8">
                  <c:v>2.37</c:v>
                </c:pt>
                <c:pt idx="9">
                  <c:v>2.1</c:v>
                </c:pt>
                <c:pt idx="10">
                  <c:v>1.93</c:v>
                </c:pt>
                <c:pt idx="11">
                  <c:v>1.92</c:v>
                </c:pt>
                <c:pt idx="12">
                  <c:v>1.91</c:v>
                </c:pt>
                <c:pt idx="13">
                  <c:v>1.92</c:v>
                </c:pt>
                <c:pt idx="14">
                  <c:v>1.91</c:v>
                </c:pt>
                <c:pt idx="15">
                  <c:v>1.8</c:v>
                </c:pt>
                <c:pt idx="16">
                  <c:v>1.77</c:v>
                </c:pt>
                <c:pt idx="17">
                  <c:v>2.11</c:v>
                </c:pt>
                <c:pt idx="18">
                  <c:v>2.29</c:v>
                </c:pt>
                <c:pt idx="19">
                  <c:v>2.5299999999999998</c:v>
                </c:pt>
                <c:pt idx="20">
                  <c:v>2.41</c:v>
                </c:pt>
                <c:pt idx="21">
                  <c:v>2.62</c:v>
                </c:pt>
                <c:pt idx="22">
                  <c:v>2.46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23-4C27-8418-89A7F0EEEE5F}"/>
            </c:ext>
          </c:extLst>
        </c:ser>
        <c:ser>
          <c:idx val="3"/>
          <c:order val="3"/>
          <c:tx>
            <c:strRef>
              <c:f>'f9'!$E$2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'f9'!$A$3:$A$25</c:f>
              <c:strCache>
                <c:ptCount val="23"/>
                <c:pt idx="0">
                  <c:v>30/06/2024</c:v>
                </c:pt>
                <c:pt idx="1">
                  <c:v>31/03/2024</c:v>
                </c:pt>
                <c:pt idx="2">
                  <c:v>31/12/2023</c:v>
                </c:pt>
                <c:pt idx="3">
                  <c:v>30/09/2023</c:v>
                </c:pt>
                <c:pt idx="4">
                  <c:v>30/06/2023</c:v>
                </c:pt>
                <c:pt idx="5">
                  <c:v>31/03/2023</c:v>
                </c:pt>
                <c:pt idx="6">
                  <c:v>31/12/2022</c:v>
                </c:pt>
                <c:pt idx="7">
                  <c:v>30/09/2022</c:v>
                </c:pt>
                <c:pt idx="8">
                  <c:v>30/06/2022</c:v>
                </c:pt>
                <c:pt idx="9">
                  <c:v>31/03/2022</c:v>
                </c:pt>
                <c:pt idx="10">
                  <c:v>31/12/2021</c:v>
                </c:pt>
                <c:pt idx="11">
                  <c:v>30/09/2021</c:v>
                </c:pt>
                <c:pt idx="12">
                  <c:v>30/06/2021</c:v>
                </c:pt>
                <c:pt idx="13">
                  <c:v>31/03/2021</c:v>
                </c:pt>
                <c:pt idx="14">
                  <c:v>31/12/2020</c:v>
                </c:pt>
                <c:pt idx="15">
                  <c:v>30/09/2020</c:v>
                </c:pt>
                <c:pt idx="16">
                  <c:v>30/06/2020</c:v>
                </c:pt>
                <c:pt idx="17">
                  <c:v>31/03/2020</c:v>
                </c:pt>
                <c:pt idx="18">
                  <c:v>31/12/2019</c:v>
                </c:pt>
                <c:pt idx="19">
                  <c:v>30/09/2019</c:v>
                </c:pt>
                <c:pt idx="20">
                  <c:v>30/06/2019</c:v>
                </c:pt>
                <c:pt idx="21">
                  <c:v>31/03/2019</c:v>
                </c:pt>
                <c:pt idx="22">
                  <c:v>31/12/2018</c:v>
                </c:pt>
              </c:strCache>
            </c:strRef>
          </c:cat>
          <c:val>
            <c:numRef>
              <c:f>'f9'!$E$3:$E$25</c:f>
              <c:numCache>
                <c:formatCode>#,##0.###################</c:formatCode>
                <c:ptCount val="23"/>
                <c:pt idx="0">
                  <c:v>4.93</c:v>
                </c:pt>
                <c:pt idx="1">
                  <c:v>5.0199999999999996</c:v>
                </c:pt>
                <c:pt idx="2">
                  <c:v>5.15</c:v>
                </c:pt>
                <c:pt idx="3">
                  <c:v>5.07</c:v>
                </c:pt>
                <c:pt idx="4">
                  <c:v>4.6100000000000003</c:v>
                </c:pt>
                <c:pt idx="5">
                  <c:v>3.79</c:v>
                </c:pt>
                <c:pt idx="6">
                  <c:v>2.82</c:v>
                </c:pt>
                <c:pt idx="7">
                  <c:v>1.58</c:v>
                </c:pt>
                <c:pt idx="8">
                  <c:v>1.47</c:v>
                </c:pt>
                <c:pt idx="9">
                  <c:v>1.28</c:v>
                </c:pt>
                <c:pt idx="10">
                  <c:v>1.23</c:v>
                </c:pt>
                <c:pt idx="11">
                  <c:v>1.1399999999999999</c:v>
                </c:pt>
                <c:pt idx="12">
                  <c:v>1.1200000000000001</c:v>
                </c:pt>
                <c:pt idx="13">
                  <c:v>1.25</c:v>
                </c:pt>
                <c:pt idx="14">
                  <c:v>1.26</c:v>
                </c:pt>
                <c:pt idx="15">
                  <c:v>1.25</c:v>
                </c:pt>
                <c:pt idx="16">
                  <c:v>1.23</c:v>
                </c:pt>
                <c:pt idx="17">
                  <c:v>1.1599999999999999</c:v>
                </c:pt>
                <c:pt idx="18">
                  <c:v>1.29</c:v>
                </c:pt>
                <c:pt idx="19">
                  <c:v>1.4</c:v>
                </c:pt>
                <c:pt idx="20">
                  <c:v>1.48</c:v>
                </c:pt>
                <c:pt idx="21">
                  <c:v>1.59</c:v>
                </c:pt>
                <c:pt idx="22">
                  <c:v>1.68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E23-4C27-8418-89A7F0EEE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477056"/>
        <c:axId val="128478592"/>
      </c:lineChart>
      <c:catAx>
        <c:axId val="12847705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396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8478592"/>
        <c:crossesAt val="0"/>
        <c:auto val="1"/>
        <c:lblAlgn val="ctr"/>
        <c:lblOffset val="100"/>
        <c:noMultiLvlLbl val="0"/>
      </c:catAx>
      <c:valAx>
        <c:axId val="12847859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8477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'f10'!$B$4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'f10'!$C$3:$H$3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'f10'!$C$4:$H$4</c:f>
              <c:numCache>
                <c:formatCode>0.0</c:formatCode>
                <c:ptCount val="6"/>
                <c:pt idx="0">
                  <c:v>1.1819999999999999</c:v>
                </c:pt>
                <c:pt idx="1">
                  <c:v>1.9510000000000001</c:v>
                </c:pt>
                <c:pt idx="2">
                  <c:v>2.0680000000000001</c:v>
                </c:pt>
                <c:pt idx="3">
                  <c:v>2.7959999999999998</c:v>
                </c:pt>
                <c:pt idx="4">
                  <c:v>3.3420000000000001</c:v>
                </c:pt>
                <c:pt idx="5">
                  <c:v>2.0489999999999999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8B11-487B-803C-0A7C5C94B10C}"/>
            </c:ext>
          </c:extLst>
        </c:ser>
        <c:ser>
          <c:idx val="1"/>
          <c:order val="1"/>
          <c:tx>
            <c:strRef>
              <c:f>'f10'!$B$5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'f10'!$C$3:$H$3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'f10'!$C$5:$H$5</c:f>
              <c:numCache>
                <c:formatCode>0.0</c:formatCode>
                <c:ptCount val="6"/>
                <c:pt idx="0">
                  <c:v>1.208</c:v>
                </c:pt>
                <c:pt idx="1">
                  <c:v>1.4670000000000001</c:v>
                </c:pt>
                <c:pt idx="2">
                  <c:v>2.79</c:v>
                </c:pt>
                <c:pt idx="3">
                  <c:v>2.222</c:v>
                </c:pt>
                <c:pt idx="4">
                  <c:v>3.0830000000000002</c:v>
                </c:pt>
                <c:pt idx="5">
                  <c:v>1.7689999999999999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11-487B-803C-0A7C5C94B10C}"/>
            </c:ext>
          </c:extLst>
        </c:ser>
        <c:ser>
          <c:idx val="2"/>
          <c:order val="2"/>
          <c:tx>
            <c:strRef>
              <c:f>'f10'!$B$6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'f10'!$C$3:$H$3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'f10'!$C$6:$H$6</c:f>
              <c:numCache>
                <c:formatCode>0.0</c:formatCode>
                <c:ptCount val="6"/>
                <c:pt idx="0">
                  <c:v>0.99199999999999999</c:v>
                </c:pt>
                <c:pt idx="1">
                  <c:v>0.82499999999999996</c:v>
                </c:pt>
                <c:pt idx="2">
                  <c:v>2.0289999999999999</c:v>
                </c:pt>
                <c:pt idx="3">
                  <c:v>1.601</c:v>
                </c:pt>
                <c:pt idx="4">
                  <c:v>1.5069999999999999</c:v>
                </c:pt>
                <c:pt idx="5">
                  <c:v>1.1830000000000001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11-487B-803C-0A7C5C94B10C}"/>
            </c:ext>
          </c:extLst>
        </c:ser>
        <c:ser>
          <c:idx val="3"/>
          <c:order val="3"/>
          <c:tx>
            <c:strRef>
              <c:f>'f10'!$B$7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'f10'!$C$3:$H$3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'f10'!$C$7:$H$7</c:f>
              <c:numCache>
                <c:formatCode>0.0</c:formatCode>
                <c:ptCount val="6"/>
                <c:pt idx="0">
                  <c:v>1.329</c:v>
                </c:pt>
                <c:pt idx="1">
                  <c:v>0.998</c:v>
                </c:pt>
                <c:pt idx="2">
                  <c:v>1.8089999999999999</c:v>
                </c:pt>
                <c:pt idx="3">
                  <c:v>1.786</c:v>
                </c:pt>
                <c:pt idx="4">
                  <c:v>2.081</c:v>
                </c:pt>
                <c:pt idx="5">
                  <c:v>1.407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11-487B-803C-0A7C5C94B10C}"/>
            </c:ext>
          </c:extLst>
        </c:ser>
        <c:ser>
          <c:idx val="4"/>
          <c:order val="4"/>
          <c:tx>
            <c:strRef>
              <c:f>'f10'!$B$8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'f10'!$C$3:$H$3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'f10'!$C$8:$H$8</c:f>
              <c:numCache>
                <c:formatCode>0.0</c:formatCode>
                <c:ptCount val="6"/>
                <c:pt idx="0">
                  <c:v>1</c:v>
                </c:pt>
                <c:pt idx="1">
                  <c:v>1.1499999999999999</c:v>
                </c:pt>
                <c:pt idx="2">
                  <c:v>1.55</c:v>
                </c:pt>
                <c:pt idx="3">
                  <c:v>1.2010000000000001</c:v>
                </c:pt>
                <c:pt idx="4">
                  <c:v>1.24</c:v>
                </c:pt>
                <c:pt idx="5">
                  <c:v>1.1839999999999999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11-487B-803C-0A7C5C94B10C}"/>
            </c:ext>
          </c:extLst>
        </c:ser>
        <c:ser>
          <c:idx val="5"/>
          <c:order val="5"/>
          <c:tx>
            <c:strRef>
              <c:f>'f10'!$B$9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'f10'!$C$3:$H$3</c:f>
              <c:strCache>
                <c:ptCount val="6"/>
                <c:pt idx="0">
                  <c:v>nord ovest</c:v>
                </c:pt>
                <c:pt idx="1">
                  <c:v>nord 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'f10'!$C$9:$H$9</c:f>
              <c:numCache>
                <c:formatCode>0.0</c:formatCode>
                <c:ptCount val="6"/>
                <c:pt idx="0">
                  <c:v>1.395</c:v>
                </c:pt>
                <c:pt idx="1">
                  <c:v>1.353</c:v>
                </c:pt>
                <c:pt idx="2">
                  <c:v>1.7410000000000001</c:v>
                </c:pt>
                <c:pt idx="3">
                  <c:v>2.0209999999999999</c:v>
                </c:pt>
                <c:pt idx="4">
                  <c:v>3.09</c:v>
                </c:pt>
                <c:pt idx="5">
                  <c:v>1.597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11-487B-803C-0A7C5C94B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28570112"/>
        <c:axId val="128571648"/>
        <c:extLst/>
      </c:barChart>
      <c:catAx>
        <c:axId val="128570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8571648"/>
        <c:crosses val="autoZero"/>
        <c:auto val="1"/>
        <c:lblAlgn val="ctr"/>
        <c:lblOffset val="100"/>
        <c:noMultiLvlLbl val="0"/>
      </c:catAx>
      <c:valAx>
        <c:axId val="1285716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?/?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857011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_xlchart.v2.4</cx:f>
      </cx:strDim>
      <cx:numDim type="val">
        <cx:f dir="row">_xlchart.v2.5</cx:f>
      </cx:numDim>
    </cx:data>
  </cx:chartData>
  <cx:chart>
    <cx:title pos="t" align="ctr" overlay="0">
      <cx:tx>
        <cx:txData>
          <cx:v>Anno 2023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it-IT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Anno 2023</a:t>
          </a:r>
        </a:p>
      </cx:txPr>
    </cx:title>
    <cx:plotArea>
      <cx:plotAreaRegion>
        <cx:series layoutId="funnel" uniqueId="{DACD4079-449C-4761-B58F-76619CF7E716}">
          <cx:tx>
            <cx:txData>
              <cx:f>_xlchart.v2.3</cx:f>
              <cx:v>2023</cx:v>
            </cx:txData>
          </cx:tx>
          <cx:dataLabels/>
          <cx:dataId val="0"/>
        </cx:series>
      </cx:plotAreaRegion>
      <cx:axis id="0">
        <cx:catScaling gapWidth="0.0599999987"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_xlchart.v2.1</cx:f>
      </cx:strDim>
      <cx:numDim type="val">
        <cx:f dir="row">_xlchart.v2.2</cx:f>
      </cx:numDim>
    </cx:data>
  </cx:chartData>
  <cx:chart>
    <cx:title pos="t" align="ctr" overlay="0">
      <cx:tx>
        <cx:txData>
          <cx:v>Anno 2022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it-IT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Anno 2022</a:t>
          </a:r>
        </a:p>
      </cx:txPr>
    </cx:title>
    <cx:plotArea>
      <cx:plotAreaRegion>
        <cx:series layoutId="funnel" uniqueId="{AA3A1F49-CDB4-4205-BD4A-8F12907BC2A0}">
          <cx:tx>
            <cx:txData>
              <cx:f>_xlchart.v2.0</cx:f>
              <cx:v>2022</cx:v>
            </cx:txData>
          </cx:tx>
          <cx:dataLabels>
            <cx:visibility seriesName="0" categoryName="0" value="1"/>
          </cx:dataLabels>
          <cx:dataId val="0"/>
        </cx:series>
      </cx:plotAreaRegion>
      <cx:axis id="0">
        <cx:catScaling gapWidth="0.0599999987"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596899</xdr:colOff>
      <xdr:row>2</xdr:row>
      <xdr:rowOff>9525</xdr:rowOff>
    </xdr:from>
    <xdr:to>
      <xdr:col>15</xdr:col>
      <xdr:colOff>34924</xdr:colOff>
      <xdr:row>18</xdr:row>
      <xdr:rowOff>31750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822BBC5-9F12-4511-A3A0-5DD9C506C0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12700</xdr:rowOff>
    </xdr:from>
    <xdr:to>
      <xdr:col>6</xdr:col>
      <xdr:colOff>304800</xdr:colOff>
      <xdr:row>42</xdr:row>
      <xdr:rowOff>174625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109E19A-6ECA-4AB9-BDAE-89E11291FC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174625</xdr:rowOff>
    </xdr:from>
    <xdr:to>
      <xdr:col>9</xdr:col>
      <xdr:colOff>361950</xdr:colOff>
      <xdr:row>28</xdr:row>
      <xdr:rowOff>161925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C2340CB-1FB7-4C0F-AE25-1121680AAB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2</xdr:row>
      <xdr:rowOff>19050</xdr:rowOff>
    </xdr:from>
    <xdr:to>
      <xdr:col>12</xdr:col>
      <xdr:colOff>285750</xdr:colOff>
      <xdr:row>17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40D6F52-49A6-4AB0-8806-3D0B7BE7EF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19214</xdr:colOff>
      <xdr:row>18</xdr:row>
      <xdr:rowOff>26610</xdr:rowOff>
    </xdr:from>
    <xdr:to>
      <xdr:col>22</xdr:col>
      <xdr:colOff>267608</xdr:colOff>
      <xdr:row>50</xdr:row>
      <xdr:rowOff>161081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03D9653-E14A-465B-B2A3-079BFA8950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0.49218</cdr:x>
      <cdr:y>0.27826</cdr:y>
    </cdr:from>
    <cdr:to>
      <cdr:x>0.60073</cdr:x>
      <cdr:y>0.45565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4146176" y="143435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0.62737</cdr:x>
      <cdr:y>0.24346</cdr:y>
    </cdr:from>
    <cdr:to>
      <cdr:x>0.79764</cdr:x>
      <cdr:y>0.31302</cdr:y>
    </cdr:to>
    <cdr:sp macro="" textlink="">
      <cdr:nvSpPr>
        <cdr:cNvPr id="4" name="CasellaDiTesto 3"/>
        <cdr:cNvSpPr txBox="1"/>
      </cdr:nvSpPr>
      <cdr:spPr>
        <a:xfrm xmlns:a="http://schemas.openxmlformats.org/drawingml/2006/main">
          <a:off x="6480780" y="1304852"/>
          <a:ext cx="1758903" cy="372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Valori correnti</a:t>
          </a:r>
          <a:endParaRPr lang="en-GB" sz="18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0.61507</cdr:x>
      <cdr:y>0.52711</cdr:y>
    </cdr:from>
    <cdr:to>
      <cdr:x>0.83095</cdr:x>
      <cdr:y>0.58256</cdr:y>
    </cdr:to>
    <cdr:sp macro="" textlink="">
      <cdr:nvSpPr>
        <cdr:cNvPr id="5" name="CasellaDiTesto 4"/>
        <cdr:cNvSpPr txBox="1"/>
      </cdr:nvSpPr>
      <cdr:spPr>
        <a:xfrm xmlns:a="http://schemas.openxmlformats.org/drawingml/2006/main">
          <a:off x="6353720" y="2825106"/>
          <a:ext cx="2230057" cy="2971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Valori deflazionati</a:t>
          </a:r>
          <a:endParaRPr lang="en-GB" sz="1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19050</xdr:rowOff>
    </xdr:from>
    <xdr:to>
      <xdr:col>7</xdr:col>
      <xdr:colOff>741457</xdr:colOff>
      <xdr:row>60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C29F228-6811-4036-B698-DA0DD25F4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9525</xdr:rowOff>
    </xdr:from>
    <xdr:to>
      <xdr:col>11</xdr:col>
      <xdr:colOff>4268</xdr:colOff>
      <xdr:row>41</xdr:row>
      <xdr:rowOff>9526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3D30518-06BA-42C2-AD0C-9A845294C6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</xdr:row>
      <xdr:rowOff>14287</xdr:rowOff>
    </xdr:from>
    <xdr:to>
      <xdr:col>11</xdr:col>
      <xdr:colOff>85725</xdr:colOff>
      <xdr:row>16</xdr:row>
      <xdr:rowOff>80962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151A2FE-B02D-42E6-8467-91830755F6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</xdr:row>
      <xdr:rowOff>57150</xdr:rowOff>
    </xdr:from>
    <xdr:to>
      <xdr:col>8</xdr:col>
      <xdr:colOff>1619250</xdr:colOff>
      <xdr:row>16</xdr:row>
      <xdr:rowOff>4762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6E252AE-1110-4F81-8BE7-5777F76EDB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</xdr:colOff>
      <xdr:row>2</xdr:row>
      <xdr:rowOff>23813</xdr:rowOff>
    </xdr:from>
    <xdr:to>
      <xdr:col>16</xdr:col>
      <xdr:colOff>347662</xdr:colOff>
      <xdr:row>23</xdr:row>
      <xdr:rowOff>166687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D7D4252-FC22-4818-920E-98A3378713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22225</xdr:colOff>
      <xdr:row>2</xdr:row>
      <xdr:rowOff>15875</xdr:rowOff>
    </xdr:from>
    <xdr:to>
      <xdr:col>19</xdr:col>
      <xdr:colOff>327025</xdr:colOff>
      <xdr:row>11</xdr:row>
      <xdr:rowOff>222250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2" name="Grafico 1">
              <a:extLst>
                <a:ext uri="{FF2B5EF4-FFF2-40B4-BE49-F238E27FC236}">
                  <a16:creationId xmlns:a16="http://schemas.microsoft.com/office/drawing/2014/main" id="{7727E4CC-D8A7-4F8A-A763-792A659A8FE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491913" y="785813"/>
              <a:ext cx="4638675" cy="31591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19</xdr:col>
      <xdr:colOff>584200</xdr:colOff>
      <xdr:row>2</xdr:row>
      <xdr:rowOff>15875</xdr:rowOff>
    </xdr:from>
    <xdr:to>
      <xdr:col>27</xdr:col>
      <xdr:colOff>279400</xdr:colOff>
      <xdr:row>11</xdr:row>
      <xdr:rowOff>244475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3" name="Grafico 2">
              <a:extLst>
                <a:ext uri="{FF2B5EF4-FFF2-40B4-BE49-F238E27FC236}">
                  <a16:creationId xmlns:a16="http://schemas.microsoft.com/office/drawing/2014/main" id="{C3BE7A53-07A1-45AF-B363-B60F7ED1188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387763" y="785813"/>
              <a:ext cx="4648200" cy="31813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Materiale%20di%20lavoro/05%20cap%20Il%20capitale%20umano-ol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ISCO_D/ANNUARIO/An01/CAPITOLI%20CONSEGNATI/Documenti/federaliment/PELLICCIA/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A%20FILES/ANNUARIO/An2004/CAPITOLI%20CONSEGNATI/Materiale%20di%20lavoro/lavoro%20app%20passo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%20FILES/ANNUARIO/An2004/CAPITOLI%20CONSEGNATI/Materiale%20di%20lavoro/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1"/>
      <sheetName val="t2"/>
      <sheetName val="TAV_3_25"/>
      <sheetName val="t7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O43"/>
  <sheetViews>
    <sheetView tabSelected="1" zoomScale="80" zoomScaleNormal="80" workbookViewId="0">
      <selection activeCell="A2" sqref="A2"/>
    </sheetView>
  </sheetViews>
  <sheetFormatPr defaultColWidth="10.08984375" defaultRowHeight="13" x14ac:dyDescent="0.3"/>
  <cols>
    <col min="1" max="1" width="30.90625" style="2" customWidth="1"/>
    <col min="2" max="2" width="10.08984375" style="2" customWidth="1"/>
    <col min="3" max="3" width="8.90625" style="2" customWidth="1"/>
    <col min="4" max="4" width="1.54296875" style="2" customWidth="1"/>
    <col min="5" max="6" width="8.90625" style="2" customWidth="1"/>
    <col min="7" max="7" width="1.54296875" style="2" customWidth="1"/>
    <col min="8" max="9" width="8.90625" style="2" customWidth="1"/>
    <col min="10" max="10" width="1.54296875" style="2" customWidth="1"/>
    <col min="11" max="11" width="9.08984375" style="2" customWidth="1"/>
    <col min="12" max="12" width="8.90625" style="2" customWidth="1"/>
    <col min="13" max="13" width="1.54296875" style="2" customWidth="1"/>
    <col min="14" max="14" width="8.54296875" style="2" customWidth="1"/>
    <col min="15" max="15" width="8.90625" style="2" customWidth="1"/>
    <col min="16" max="16384" width="10.08984375" style="2"/>
  </cols>
  <sheetData>
    <row r="1" spans="1:15" x14ac:dyDescent="0.3">
      <c r="A1" s="8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3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3" t="s">
        <v>1</v>
      </c>
    </row>
    <row r="3" spans="1:15" ht="13.4" customHeight="1" x14ac:dyDescent="0.3">
      <c r="A3" s="4"/>
      <c r="B3" s="399" t="s">
        <v>2</v>
      </c>
      <c r="C3" s="399"/>
      <c r="D3" s="4"/>
      <c r="E3" s="399" t="s">
        <v>3</v>
      </c>
      <c r="F3" s="399"/>
      <c r="G3" s="4"/>
      <c r="H3" s="399" t="s">
        <v>4</v>
      </c>
      <c r="I3" s="399"/>
      <c r="J3" s="4"/>
      <c r="K3" s="399" t="s">
        <v>5</v>
      </c>
      <c r="L3" s="399"/>
      <c r="M3" s="4"/>
      <c r="N3" s="399" t="s">
        <v>6</v>
      </c>
      <c r="O3" s="399"/>
    </row>
    <row r="4" spans="1:15" s="6" customFormat="1" ht="13.4" customHeight="1" x14ac:dyDescent="0.3">
      <c r="A4" s="140"/>
      <c r="B4" s="5"/>
      <c r="C4" s="5" t="s">
        <v>7</v>
      </c>
      <c r="D4" s="5"/>
      <c r="E4" s="5"/>
      <c r="F4" s="5" t="s">
        <v>7</v>
      </c>
      <c r="G4" s="5"/>
      <c r="H4" s="5"/>
      <c r="I4" s="5" t="s">
        <v>7</v>
      </c>
      <c r="J4" s="5"/>
      <c r="K4" s="5"/>
      <c r="L4" s="5" t="s">
        <v>7</v>
      </c>
      <c r="M4" s="5"/>
      <c r="N4" s="5"/>
      <c r="O4" s="5" t="s">
        <v>7</v>
      </c>
    </row>
    <row r="5" spans="1:15" s="6" customFormat="1" x14ac:dyDescent="0.3">
      <c r="A5" s="3"/>
      <c r="B5" s="7">
        <v>2023</v>
      </c>
      <c r="C5" s="7" t="s">
        <v>8</v>
      </c>
      <c r="D5" s="7"/>
      <c r="E5" s="7">
        <v>2023</v>
      </c>
      <c r="F5" s="7" t="s">
        <v>8</v>
      </c>
      <c r="G5" s="7"/>
      <c r="H5" s="7">
        <v>2023</v>
      </c>
      <c r="I5" s="7" t="s">
        <v>8</v>
      </c>
      <c r="J5" s="7"/>
      <c r="K5" s="7">
        <v>2023</v>
      </c>
      <c r="L5" s="7" t="s">
        <v>8</v>
      </c>
      <c r="M5" s="7"/>
      <c r="N5" s="7">
        <v>2023</v>
      </c>
      <c r="O5" s="7" t="s">
        <v>8</v>
      </c>
    </row>
    <row r="7" spans="1:15" x14ac:dyDescent="0.3">
      <c r="A7" s="2" t="s">
        <v>9</v>
      </c>
      <c r="B7" s="143">
        <v>13542.976000000001</v>
      </c>
      <c r="C7" s="144">
        <v>5.6067846453152326E-2</v>
      </c>
      <c r="E7" s="143">
        <v>9851.1939999999995</v>
      </c>
      <c r="F7" s="144">
        <v>1.9717233349284775E-2</v>
      </c>
      <c r="H7" s="143">
        <v>10025.579</v>
      </c>
      <c r="I7" s="144">
        <v>-0.13963706514942364</v>
      </c>
      <c r="K7" s="143">
        <v>16959.206999999999</v>
      </c>
      <c r="L7" s="144">
        <v>-9.1092659099189215E-3</v>
      </c>
      <c r="N7" s="143">
        <v>50378.955999999998</v>
      </c>
      <c r="O7" s="144">
        <v>-1.1975788821233568E-2</v>
      </c>
    </row>
    <row r="8" spans="1:15" x14ac:dyDescent="0.3">
      <c r="B8" s="143"/>
      <c r="C8" s="144"/>
      <c r="E8" s="143"/>
      <c r="F8" s="144"/>
      <c r="H8" s="143"/>
      <c r="I8" s="144"/>
      <c r="K8" s="143"/>
      <c r="L8" s="144"/>
      <c r="N8" s="143"/>
      <c r="O8" s="144"/>
    </row>
    <row r="9" spans="1:15" x14ac:dyDescent="0.3">
      <c r="A9" s="8" t="s">
        <v>10</v>
      </c>
      <c r="B9" s="143">
        <v>6991.4080000000004</v>
      </c>
      <c r="C9" s="144">
        <v>1.6046228204820507</v>
      </c>
      <c r="D9" s="8"/>
      <c r="E9" s="143">
        <v>5276.5240000000003</v>
      </c>
      <c r="F9" s="144">
        <v>1.9919508585242056</v>
      </c>
      <c r="G9" s="8"/>
      <c r="H9" s="143">
        <v>5006.1440000000002</v>
      </c>
      <c r="I9" s="144">
        <v>1.5413311632861728</v>
      </c>
      <c r="J9" s="8"/>
      <c r="K9" s="143">
        <v>6305.87</v>
      </c>
      <c r="L9" s="144">
        <v>3.1252197547904412</v>
      </c>
      <c r="M9" s="8"/>
      <c r="N9" s="143">
        <v>23579.947</v>
      </c>
      <c r="O9" s="144">
        <v>2.0803926891745967</v>
      </c>
    </row>
    <row r="10" spans="1:15" x14ac:dyDescent="0.3">
      <c r="A10" s="8" t="s">
        <v>11</v>
      </c>
      <c r="B10" s="143">
        <v>123.57899999999999</v>
      </c>
      <c r="C10" s="144">
        <v>-5.6908025275496872</v>
      </c>
      <c r="D10" s="8"/>
      <c r="E10" s="143">
        <v>163.92500000000001</v>
      </c>
      <c r="F10" s="144">
        <v>-5.819999425468958</v>
      </c>
      <c r="G10" s="8"/>
      <c r="H10" s="143">
        <v>139.92500000000001</v>
      </c>
      <c r="I10" s="144">
        <v>-1.7511708409692524</v>
      </c>
      <c r="J10" s="8"/>
      <c r="K10" s="143">
        <v>420.12299999999999</v>
      </c>
      <c r="L10" s="144">
        <v>-1.7081399266302286</v>
      </c>
      <c r="M10" s="8"/>
      <c r="N10" s="143">
        <v>847.55200000000002</v>
      </c>
      <c r="O10" s="144">
        <v>-3.1297182076382732</v>
      </c>
    </row>
    <row r="11" spans="1:15" x14ac:dyDescent="0.3">
      <c r="A11" s="8" t="s">
        <v>12</v>
      </c>
      <c r="B11" s="143">
        <v>2117.7130000000002</v>
      </c>
      <c r="C11" s="144">
        <v>-0.44097742787925376</v>
      </c>
      <c r="D11" s="8"/>
      <c r="E11" s="143">
        <v>1716.3610000000001</v>
      </c>
      <c r="F11" s="144">
        <v>1.9158646537964639</v>
      </c>
      <c r="G11" s="8"/>
      <c r="H11" s="143">
        <v>1128.6289999999999</v>
      </c>
      <c r="I11" s="144">
        <v>0.3289988337031165</v>
      </c>
      <c r="J11" s="8"/>
      <c r="K11" s="143">
        <v>1318.405</v>
      </c>
      <c r="L11" s="144">
        <v>3.7414122910760219</v>
      </c>
      <c r="M11" s="8"/>
      <c r="N11" s="143">
        <v>6281.1080000000002</v>
      </c>
      <c r="O11" s="144">
        <v>1.1943499047442563</v>
      </c>
    </row>
    <row r="12" spans="1:15" x14ac:dyDescent="0.3">
      <c r="A12" s="8" t="s">
        <v>13</v>
      </c>
      <c r="B12" s="143">
        <v>4750.116</v>
      </c>
      <c r="C12" s="144">
        <v>2.7526658798528447</v>
      </c>
      <c r="D12" s="8"/>
      <c r="E12" s="143">
        <v>3396.2379999999998</v>
      </c>
      <c r="F12" s="144">
        <v>2.4406988041278632</v>
      </c>
      <c r="G12" s="8"/>
      <c r="H12" s="143">
        <v>3737.59</v>
      </c>
      <c r="I12" s="144">
        <v>2.0416855160536813</v>
      </c>
      <c r="J12" s="8"/>
      <c r="K12" s="143">
        <v>4567.3419999999996</v>
      </c>
      <c r="L12" s="144">
        <v>3.4157004389007586</v>
      </c>
      <c r="M12" s="8"/>
      <c r="N12" s="143">
        <v>16451.287</v>
      </c>
      <c r="O12" s="144">
        <v>2.7083348941281695</v>
      </c>
    </row>
    <row r="13" spans="1:15" x14ac:dyDescent="0.3">
      <c r="A13" s="8" t="s">
        <v>14</v>
      </c>
      <c r="B13" s="143">
        <v>349.48500000000001</v>
      </c>
      <c r="C13" s="144">
        <v>-12.140912416190895</v>
      </c>
      <c r="D13" s="8"/>
      <c r="E13" s="143">
        <v>242.44900000000001</v>
      </c>
      <c r="F13" s="144">
        <v>-0.69222860747361037</v>
      </c>
      <c r="G13" s="8"/>
      <c r="H13" s="143">
        <v>330.45699999999999</v>
      </c>
      <c r="I13" s="144">
        <v>-9.9832201053646639</v>
      </c>
      <c r="J13" s="8"/>
      <c r="K13" s="143">
        <v>1024.4770000000001</v>
      </c>
      <c r="L13" s="144">
        <v>0.59030010849661574</v>
      </c>
      <c r="M13" s="8"/>
      <c r="N13" s="143">
        <v>1946.8689999999999</v>
      </c>
      <c r="O13" s="144">
        <v>-3.9763470973208794</v>
      </c>
    </row>
    <row r="14" spans="1:15" x14ac:dyDescent="0.3">
      <c r="A14" s="8"/>
      <c r="B14" s="143"/>
      <c r="C14" s="144"/>
      <c r="D14" s="8"/>
      <c r="E14" s="143"/>
      <c r="F14" s="144"/>
      <c r="G14" s="8"/>
      <c r="H14" s="143"/>
      <c r="I14" s="144"/>
      <c r="J14" s="8"/>
      <c r="K14" s="143"/>
      <c r="L14" s="144"/>
      <c r="M14" s="8"/>
      <c r="N14" s="143"/>
      <c r="O14" s="144"/>
    </row>
    <row r="15" spans="1:15" x14ac:dyDescent="0.3">
      <c r="A15" s="9" t="s">
        <v>15</v>
      </c>
      <c r="B15" s="143">
        <v>7340.893</v>
      </c>
      <c r="C15" s="144">
        <v>0.85344054554249582</v>
      </c>
      <c r="D15" s="9"/>
      <c r="E15" s="143">
        <v>5518.973</v>
      </c>
      <c r="F15" s="144">
        <v>1.8709910827837419</v>
      </c>
      <c r="G15" s="9"/>
      <c r="H15" s="143">
        <v>5336.6019999999999</v>
      </c>
      <c r="I15" s="144">
        <v>0.74268584135948856</v>
      </c>
      <c r="J15" s="9"/>
      <c r="K15" s="143">
        <v>7330.348</v>
      </c>
      <c r="L15" s="144">
        <v>2.7633044474211252</v>
      </c>
      <c r="M15" s="9"/>
      <c r="N15" s="143">
        <v>25526.814999999999</v>
      </c>
      <c r="O15" s="144">
        <v>1.5916700833266992</v>
      </c>
    </row>
    <row r="16" spans="1:15" x14ac:dyDescent="0.3">
      <c r="A16" s="9"/>
      <c r="B16" s="143"/>
      <c r="C16" s="144"/>
      <c r="D16" s="9"/>
      <c r="E16" s="143"/>
      <c r="F16" s="144"/>
      <c r="G16" s="9"/>
      <c r="H16" s="145"/>
      <c r="I16" s="144"/>
      <c r="J16" s="9"/>
      <c r="K16" s="143"/>
      <c r="L16" s="144"/>
      <c r="M16" s="9"/>
      <c r="N16" s="143"/>
      <c r="O16" s="144"/>
    </row>
    <row r="17" spans="1:15" s="10" customFormat="1" ht="14.5" x14ac:dyDescent="0.3">
      <c r="A17" s="141" t="s">
        <v>16</v>
      </c>
      <c r="B17" s="144">
        <v>54.204430000000002</v>
      </c>
      <c r="C17" s="144">
        <v>0.79692424170042053</v>
      </c>
      <c r="D17" s="146"/>
      <c r="E17" s="144">
        <v>56.023392000000001</v>
      </c>
      <c r="F17" s="144">
        <v>1.8509091143118006</v>
      </c>
      <c r="G17" s="146"/>
      <c r="H17" s="144">
        <v>53.229863000000002</v>
      </c>
      <c r="I17" s="144">
        <v>0.88355687794703475</v>
      </c>
      <c r="J17" s="146"/>
      <c r="K17" s="144">
        <v>43.223413000000001</v>
      </c>
      <c r="L17" s="144">
        <v>2.7726670259225332</v>
      </c>
      <c r="M17" s="146"/>
      <c r="N17" s="144">
        <v>50.669598999999998</v>
      </c>
      <c r="O17" s="144">
        <v>1.6038373869347582</v>
      </c>
    </row>
    <row r="18" spans="1:15" s="10" customFormat="1" ht="14.5" x14ac:dyDescent="0.3">
      <c r="A18" s="141" t="s">
        <v>17</v>
      </c>
      <c r="B18" s="144">
        <v>51.623868000000002</v>
      </c>
      <c r="C18" s="144">
        <v>1.5476875741990592</v>
      </c>
      <c r="D18" s="146"/>
      <c r="E18" s="144">
        <v>53.562278999999997</v>
      </c>
      <c r="F18" s="144">
        <v>1.9718452027400912</v>
      </c>
      <c r="G18" s="146"/>
      <c r="H18" s="144">
        <v>49.933714999999999</v>
      </c>
      <c r="I18" s="144">
        <v>1.6833191853411886</v>
      </c>
      <c r="J18" s="146"/>
      <c r="K18" s="144">
        <v>37.182575999999997</v>
      </c>
      <c r="L18" s="144">
        <v>3.1346146325064494</v>
      </c>
      <c r="M18" s="146"/>
      <c r="N18" s="144">
        <v>46.805152</v>
      </c>
      <c r="O18" s="144">
        <v>2.0926181311145822</v>
      </c>
    </row>
    <row r="19" spans="1:15" s="10" customFormat="1" ht="14.5" x14ac:dyDescent="0.3">
      <c r="A19" s="141" t="s">
        <v>18</v>
      </c>
      <c r="B19" s="144">
        <v>4.7760850000000001</v>
      </c>
      <c r="C19" s="144">
        <v>-12.869904092925442</v>
      </c>
      <c r="D19" s="146"/>
      <c r="E19" s="144">
        <v>4.4122950000000003</v>
      </c>
      <c r="F19" s="144">
        <v>-2.4402027392304881</v>
      </c>
      <c r="G19" s="146"/>
      <c r="H19" s="144">
        <v>6.2157270000000002</v>
      </c>
      <c r="I19" s="144">
        <v>-10.604760333003258</v>
      </c>
      <c r="J19" s="146"/>
      <c r="K19" s="144">
        <v>13.995561</v>
      </c>
      <c r="L19" s="144">
        <v>-2.1495952812196659</v>
      </c>
      <c r="M19" s="146"/>
      <c r="N19" s="144">
        <v>7.650163</v>
      </c>
      <c r="O19" s="144">
        <v>-5.4612103252942426</v>
      </c>
    </row>
    <row r="21" spans="1:15" ht="13.4" customHeight="1" x14ac:dyDescent="0.3">
      <c r="B21" s="398" t="s">
        <v>19</v>
      </c>
      <c r="C21" s="398"/>
      <c r="D21" s="398"/>
      <c r="E21" s="398"/>
      <c r="F21" s="398"/>
      <c r="G21" s="398"/>
      <c r="H21" s="398"/>
      <c r="I21" s="398"/>
      <c r="J21" s="398"/>
      <c r="K21" s="398"/>
      <c r="L21" s="398"/>
      <c r="M21" s="398"/>
      <c r="N21" s="398"/>
      <c r="O21" s="398"/>
    </row>
    <row r="23" spans="1:15" x14ac:dyDescent="0.3">
      <c r="A23" s="2" t="s">
        <v>9</v>
      </c>
      <c r="B23" s="143">
        <v>6916.0320000000002</v>
      </c>
      <c r="C23" s="144">
        <v>-0.15967737115698741</v>
      </c>
      <c r="E23" s="143">
        <v>5020.8429999999998</v>
      </c>
      <c r="F23" s="144">
        <v>-9.6762524508999997E-2</v>
      </c>
      <c r="H23" s="143">
        <v>5170.7290000000003</v>
      </c>
      <c r="I23" s="144">
        <v>-0.3810993524721068</v>
      </c>
      <c r="K23" s="143">
        <v>8705.5460000000003</v>
      </c>
      <c r="L23" s="144">
        <v>-0.27147826318064106</v>
      </c>
      <c r="N23" s="143">
        <v>25813.151000000002</v>
      </c>
      <c r="O23" s="144">
        <v>-0.22959465963795</v>
      </c>
    </row>
    <row r="24" spans="1:15" x14ac:dyDescent="0.3">
      <c r="B24" s="143"/>
      <c r="C24" s="144"/>
      <c r="E24" s="143"/>
      <c r="F24" s="144"/>
      <c r="H24" s="143"/>
      <c r="I24" s="144"/>
      <c r="K24" s="143"/>
      <c r="L24" s="144"/>
      <c r="N24" s="143"/>
      <c r="O24" s="144"/>
    </row>
    <row r="25" spans="1:15" x14ac:dyDescent="0.3">
      <c r="A25" s="8" t="s">
        <v>10</v>
      </c>
      <c r="B25" s="143">
        <v>3084.9580000000001</v>
      </c>
      <c r="C25" s="144">
        <v>2.2554511847043672</v>
      </c>
      <c r="D25" s="8"/>
      <c r="E25" s="143">
        <v>2345.154</v>
      </c>
      <c r="F25" s="144">
        <v>2.5198556335442097</v>
      </c>
      <c r="G25" s="8"/>
      <c r="H25" s="143">
        <v>2210.384</v>
      </c>
      <c r="I25" s="144">
        <v>0.88434181892536257</v>
      </c>
      <c r="J25" s="8"/>
      <c r="K25" s="143">
        <v>2348.0590000000002</v>
      </c>
      <c r="L25" s="144">
        <v>4.1838434796884467</v>
      </c>
      <c r="M25" s="8"/>
      <c r="N25" s="143">
        <v>9988.5550000000003</v>
      </c>
      <c r="O25" s="144">
        <v>2.4551455412024659</v>
      </c>
    </row>
    <row r="26" spans="1:15" x14ac:dyDescent="0.3">
      <c r="A26" s="8" t="s">
        <v>11</v>
      </c>
      <c r="B26" s="143">
        <v>32.497</v>
      </c>
      <c r="C26" s="144">
        <v>-12.345579112046174</v>
      </c>
      <c r="D26" s="8"/>
      <c r="E26" s="143">
        <v>39.902999999999999</v>
      </c>
      <c r="F26" s="144">
        <v>-6.1878453038673991</v>
      </c>
      <c r="G26" s="8"/>
      <c r="H26" s="143">
        <v>33.826999999999998</v>
      </c>
      <c r="I26" s="144">
        <v>-6.8460331010932833</v>
      </c>
      <c r="J26" s="8"/>
      <c r="K26" s="143">
        <v>112.161</v>
      </c>
      <c r="L26" s="144">
        <v>-3.5661748317254833E-3</v>
      </c>
      <c r="M26" s="8"/>
      <c r="N26" s="143">
        <v>218.38800000000001</v>
      </c>
      <c r="O26" s="144">
        <v>-4.2523247708111311</v>
      </c>
    </row>
    <row r="27" spans="1:15" x14ac:dyDescent="0.3">
      <c r="A27" s="8" t="s">
        <v>12</v>
      </c>
      <c r="B27" s="143">
        <v>515.15300000000002</v>
      </c>
      <c r="C27" s="144">
        <v>1.8119114202990221</v>
      </c>
      <c r="D27" s="8"/>
      <c r="E27" s="143">
        <v>440.55700000000002</v>
      </c>
      <c r="F27" s="144">
        <v>2.7245667371270928E-2</v>
      </c>
      <c r="G27" s="8"/>
      <c r="H27" s="143">
        <v>256.524</v>
      </c>
      <c r="I27" s="144">
        <v>-4.9509793023721205</v>
      </c>
      <c r="J27" s="8"/>
      <c r="K27" s="143">
        <v>164.93100000000001</v>
      </c>
      <c r="L27" s="144">
        <v>8.0395393624965781</v>
      </c>
      <c r="M27" s="8"/>
      <c r="N27" s="143">
        <v>1377.165</v>
      </c>
      <c r="O27" s="144">
        <v>0.59891918426024238</v>
      </c>
    </row>
    <row r="28" spans="1:15" x14ac:dyDescent="0.3">
      <c r="A28" s="8" t="s">
        <v>13</v>
      </c>
      <c r="B28" s="143">
        <v>2537.3090000000002</v>
      </c>
      <c r="C28" s="144">
        <v>2.5650260686362407</v>
      </c>
      <c r="D28" s="8"/>
      <c r="E28" s="143">
        <v>1864.694</v>
      </c>
      <c r="F28" s="144">
        <v>3.333481108759019</v>
      </c>
      <c r="G28" s="8"/>
      <c r="H28" s="143">
        <v>1920.0329999999999</v>
      </c>
      <c r="I28" s="144">
        <v>1.8688365770749151</v>
      </c>
      <c r="J28" s="8"/>
      <c r="K28" s="143">
        <v>2070.9679999999998</v>
      </c>
      <c r="L28" s="144">
        <v>4.1241545123761751</v>
      </c>
      <c r="M28" s="8"/>
      <c r="N28" s="143">
        <v>8393.0030000000006</v>
      </c>
      <c r="O28" s="144">
        <v>2.9545352787517905</v>
      </c>
    </row>
    <row r="29" spans="1:15" x14ac:dyDescent="0.3">
      <c r="A29" s="8" t="s">
        <v>14</v>
      </c>
      <c r="B29" s="143">
        <v>184.191</v>
      </c>
      <c r="C29" s="144">
        <v>-14.905245456309427</v>
      </c>
      <c r="D29" s="8"/>
      <c r="E29" s="143">
        <v>135.77199999999999</v>
      </c>
      <c r="F29" s="144">
        <v>-0.75291296910863958</v>
      </c>
      <c r="G29" s="8"/>
      <c r="H29" s="143">
        <v>179.64099999999999</v>
      </c>
      <c r="I29" s="144">
        <v>-7.6424377654159814</v>
      </c>
      <c r="J29" s="8"/>
      <c r="K29" s="143">
        <v>459.24799999999999</v>
      </c>
      <c r="L29" s="144">
        <v>0.33317093525996666</v>
      </c>
      <c r="M29" s="8"/>
      <c r="N29" s="143">
        <v>958.85199999999998</v>
      </c>
      <c r="O29" s="144">
        <v>-4.6378613306016536</v>
      </c>
    </row>
    <row r="30" spans="1:15" x14ac:dyDescent="0.3">
      <c r="A30" s="8"/>
      <c r="B30" s="143"/>
      <c r="C30" s="144"/>
      <c r="D30" s="8"/>
      <c r="E30" s="143"/>
      <c r="F30" s="144"/>
      <c r="G30" s="8"/>
      <c r="H30" s="143"/>
      <c r="I30" s="144"/>
      <c r="J30" s="8"/>
      <c r="K30" s="143"/>
      <c r="L30" s="144"/>
      <c r="M30" s="8"/>
      <c r="N30" s="143"/>
      <c r="O30" s="144"/>
    </row>
    <row r="31" spans="1:15" x14ac:dyDescent="0.3">
      <c r="A31" s="9" t="s">
        <v>15</v>
      </c>
      <c r="B31" s="143">
        <v>3269.1489999999999</v>
      </c>
      <c r="C31" s="144">
        <v>1.1066482709819112</v>
      </c>
      <c r="D31" s="9"/>
      <c r="E31" s="143">
        <v>2480.9259999999999</v>
      </c>
      <c r="F31" s="144">
        <v>2.3351760539270114</v>
      </c>
      <c r="G31" s="9"/>
      <c r="H31" s="143">
        <v>2390.0250000000001</v>
      </c>
      <c r="I31" s="144">
        <v>0.1890997076521021</v>
      </c>
      <c r="J31" s="9"/>
      <c r="K31" s="143">
        <v>2807.3069999999998</v>
      </c>
      <c r="L31" s="144">
        <v>3.533816118677271</v>
      </c>
      <c r="M31" s="9"/>
      <c r="N31" s="143">
        <v>10947.406999999999</v>
      </c>
      <c r="O31" s="144">
        <v>1.7920102147139128</v>
      </c>
    </row>
    <row r="32" spans="1:15" x14ac:dyDescent="0.3">
      <c r="A32" s="9"/>
      <c r="B32" s="143"/>
      <c r="C32" s="144"/>
      <c r="D32" s="9"/>
      <c r="E32" s="143"/>
      <c r="F32" s="144"/>
      <c r="G32" s="9"/>
      <c r="H32" s="143"/>
      <c r="I32" s="144"/>
      <c r="J32" s="9"/>
      <c r="K32" s="143"/>
      <c r="L32" s="144"/>
      <c r="M32" s="9"/>
      <c r="N32" s="143"/>
      <c r="O32" s="144"/>
    </row>
    <row r="33" spans="1:15" s="10" customFormat="1" ht="14.5" x14ac:dyDescent="0.3">
      <c r="A33" s="141" t="s">
        <v>16</v>
      </c>
      <c r="B33" s="144">
        <v>47.269142000000002</v>
      </c>
      <c r="C33" s="144">
        <v>0.59202900000000369</v>
      </c>
      <c r="D33" s="146"/>
      <c r="E33" s="144">
        <v>49.412539000000002</v>
      </c>
      <c r="F33" s="144">
        <v>1.1742620000000059</v>
      </c>
      <c r="G33" s="146"/>
      <c r="H33" s="144">
        <v>46.222206</v>
      </c>
      <c r="I33" s="144">
        <v>0.26306100000000043</v>
      </c>
      <c r="J33" s="146"/>
      <c r="K33" s="144">
        <v>32.247340000000001</v>
      </c>
      <c r="L33" s="144">
        <v>1.1852230000000006</v>
      </c>
      <c r="M33" s="146"/>
      <c r="N33" s="144">
        <v>42.410192000000002</v>
      </c>
      <c r="O33" s="144">
        <v>0.84227299999999872</v>
      </c>
    </row>
    <row r="34" spans="1:15" s="10" customFormat="1" ht="14.5" x14ac:dyDescent="0.3">
      <c r="A34" s="141" t="s">
        <v>17</v>
      </c>
      <c r="B34" s="144">
        <v>44.605894999999997</v>
      </c>
      <c r="C34" s="144">
        <v>1.053528</v>
      </c>
      <c r="D34" s="146"/>
      <c r="E34" s="144">
        <v>46.708371</v>
      </c>
      <c r="F34" s="144">
        <v>1.1921389999999974</v>
      </c>
      <c r="G34" s="146"/>
      <c r="H34" s="144">
        <v>42.748015000000002</v>
      </c>
      <c r="I34" s="144">
        <v>0.53620899999999949</v>
      </c>
      <c r="J34" s="146"/>
      <c r="K34" s="144">
        <v>26.971990000000002</v>
      </c>
      <c r="L34" s="144">
        <v>1.1534310000000012</v>
      </c>
      <c r="M34" s="146"/>
      <c r="N34" s="144">
        <v>38.695605</v>
      </c>
      <c r="O34" s="144">
        <v>1.0139819999999986</v>
      </c>
    </row>
    <row r="35" spans="1:15" s="10" customFormat="1" ht="14.5" x14ac:dyDescent="0.3">
      <c r="A35" s="141" t="s">
        <v>18</v>
      </c>
      <c r="B35" s="144">
        <v>5.6446040000000002</v>
      </c>
      <c r="C35" s="144">
        <v>-1.0596040000000002</v>
      </c>
      <c r="D35" s="146"/>
      <c r="E35" s="144">
        <v>5.478809</v>
      </c>
      <c r="F35" s="144">
        <v>-0.17014900000000033</v>
      </c>
      <c r="G35" s="146"/>
      <c r="H35" s="144">
        <v>7.5314800000000002</v>
      </c>
      <c r="I35" s="144">
        <v>-0.63440499999999922</v>
      </c>
      <c r="J35" s="146"/>
      <c r="K35" s="144">
        <v>16.363972</v>
      </c>
      <c r="L35" s="144">
        <v>-0.53587900000000133</v>
      </c>
      <c r="M35" s="146"/>
      <c r="N35" s="144">
        <v>8.7703170000000004</v>
      </c>
      <c r="O35" s="144">
        <v>-0.59110699999999916</v>
      </c>
    </row>
    <row r="36" spans="1:15" s="10" customFormat="1" x14ac:dyDescent="0.3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s="10" customFormat="1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14.5" x14ac:dyDescent="0.3">
      <c r="A38" s="12" t="s">
        <v>20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ht="15.75" customHeight="1" x14ac:dyDescent="0.3">
      <c r="A39" s="12" t="s">
        <v>21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ht="14.5" x14ac:dyDescent="0.3">
      <c r="A40" s="12" t="s">
        <v>22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2" spans="1:15" x14ac:dyDescent="0.3">
      <c r="A42" s="1" t="s">
        <v>23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O42" s="1"/>
    </row>
    <row r="43" spans="1:15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O43" s="1"/>
    </row>
  </sheetData>
  <mergeCells count="6">
    <mergeCell ref="B21:O21"/>
    <mergeCell ref="B3:C3"/>
    <mergeCell ref="E3:F3"/>
    <mergeCell ref="H3:I3"/>
    <mergeCell ref="K3:L3"/>
    <mergeCell ref="N3:O3"/>
  </mergeCells>
  <pageMargins left="0.17" right="0.16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62"/>
  <sheetViews>
    <sheetView topLeftCell="A31" zoomScale="80" zoomScaleNormal="80" workbookViewId="0">
      <selection activeCell="A32" sqref="A32"/>
    </sheetView>
  </sheetViews>
  <sheetFormatPr defaultColWidth="8.90625" defaultRowHeight="13" x14ac:dyDescent="0.3"/>
  <cols>
    <col min="1" max="36" width="11.90625" style="328" customWidth="1"/>
    <col min="37" max="16384" width="8.90625" style="328"/>
  </cols>
  <sheetData>
    <row r="1" spans="1:4" x14ac:dyDescent="0.3">
      <c r="C1" s="328" t="s">
        <v>128</v>
      </c>
      <c r="D1" s="328" t="s">
        <v>129</v>
      </c>
    </row>
    <row r="2" spans="1:4" ht="65" x14ac:dyDescent="0.3">
      <c r="A2" s="329"/>
      <c r="B2" s="330" t="s">
        <v>130</v>
      </c>
      <c r="C2" s="330" t="s">
        <v>131</v>
      </c>
    </row>
    <row r="3" spans="1:4" x14ac:dyDescent="0.3">
      <c r="A3" s="329">
        <v>1997</v>
      </c>
      <c r="B3" s="328">
        <v>227.255</v>
      </c>
      <c r="C3" s="328">
        <v>197957</v>
      </c>
    </row>
    <row r="4" spans="1:4" x14ac:dyDescent="0.3">
      <c r="A4" s="329">
        <f t="shared" ref="A4:A28" si="0">+A3+1</f>
        <v>1998</v>
      </c>
      <c r="B4" s="328">
        <v>422.96600000000001</v>
      </c>
      <c r="C4" s="328">
        <v>199819</v>
      </c>
    </row>
    <row r="5" spans="1:4" x14ac:dyDescent="0.3">
      <c r="A5" s="329">
        <f t="shared" si="0"/>
        <v>1999</v>
      </c>
      <c r="B5" s="328">
        <v>487.53699999999998</v>
      </c>
      <c r="C5" s="328">
        <v>200341</v>
      </c>
    </row>
    <row r="6" spans="1:4" x14ac:dyDescent="0.3">
      <c r="A6" s="329">
        <f t="shared" si="0"/>
        <v>2000</v>
      </c>
      <c r="B6" s="328">
        <v>371.45100000000002</v>
      </c>
      <c r="C6" s="328">
        <v>195944</v>
      </c>
    </row>
    <row r="7" spans="1:4" x14ac:dyDescent="0.3">
      <c r="A7" s="329">
        <f t="shared" si="0"/>
        <v>2001</v>
      </c>
      <c r="B7" s="328">
        <v>411.69499999999999</v>
      </c>
      <c r="C7" s="328">
        <v>191762</v>
      </c>
    </row>
    <row r="8" spans="1:4" x14ac:dyDescent="0.3">
      <c r="A8" s="329">
        <f t="shared" si="0"/>
        <v>2002</v>
      </c>
      <c r="B8" s="328">
        <v>418.92899999999997</v>
      </c>
      <c r="C8" s="328">
        <v>205936</v>
      </c>
    </row>
    <row r="9" spans="1:4" x14ac:dyDescent="0.3">
      <c r="A9" s="329">
        <f t="shared" si="0"/>
        <v>2003</v>
      </c>
      <c r="B9" s="328">
        <v>715.87099999999998</v>
      </c>
      <c r="C9" s="328">
        <v>207266</v>
      </c>
    </row>
    <row r="10" spans="1:4" x14ac:dyDescent="0.3">
      <c r="A10" s="329">
        <f t="shared" si="0"/>
        <v>2004</v>
      </c>
      <c r="B10" s="328">
        <v>772.71500000000003</v>
      </c>
      <c r="C10" s="328">
        <v>207561</v>
      </c>
    </row>
    <row r="11" spans="1:4" x14ac:dyDescent="0.3">
      <c r="A11" s="329">
        <f t="shared" si="0"/>
        <v>2005</v>
      </c>
      <c r="B11" s="328">
        <v>685.49</v>
      </c>
      <c r="C11" s="328">
        <v>196881</v>
      </c>
    </row>
    <row r="12" spans="1:4" x14ac:dyDescent="0.3">
      <c r="A12" s="329">
        <f t="shared" si="0"/>
        <v>2006</v>
      </c>
      <c r="B12" s="328">
        <v>676.33500000000004</v>
      </c>
      <c r="C12" s="328">
        <v>202660</v>
      </c>
    </row>
    <row r="13" spans="1:4" x14ac:dyDescent="0.3">
      <c r="A13" s="329">
        <f t="shared" si="0"/>
        <v>2007</v>
      </c>
      <c r="B13" s="328">
        <v>577.62199999999996</v>
      </c>
      <c r="C13" s="328">
        <v>191147</v>
      </c>
    </row>
    <row r="14" spans="1:4" x14ac:dyDescent="0.3">
      <c r="A14" s="329">
        <f t="shared" si="0"/>
        <v>2008</v>
      </c>
      <c r="B14" s="328">
        <v>730.28</v>
      </c>
      <c r="C14" s="328">
        <v>179771</v>
      </c>
    </row>
    <row r="15" spans="1:4" x14ac:dyDescent="0.3">
      <c r="A15" s="329">
        <f t="shared" si="0"/>
        <v>2009</v>
      </c>
      <c r="B15" s="328">
        <v>568.73</v>
      </c>
      <c r="C15" s="328">
        <v>161711</v>
      </c>
    </row>
    <row r="16" spans="1:4" x14ac:dyDescent="0.3">
      <c r="A16" s="329">
        <f t="shared" si="0"/>
        <v>2010</v>
      </c>
      <c r="B16" s="328">
        <v>501.25400000000002</v>
      </c>
      <c r="C16" s="328">
        <v>149475</v>
      </c>
    </row>
    <row r="17" spans="1:6" x14ac:dyDescent="0.3">
      <c r="A17" s="329">
        <f t="shared" si="0"/>
        <v>2011</v>
      </c>
      <c r="B17" s="328">
        <v>581.71600000000001</v>
      </c>
      <c r="C17" s="328">
        <v>150956</v>
      </c>
    </row>
    <row r="18" spans="1:6" x14ac:dyDescent="0.3">
      <c r="A18" s="329">
        <f t="shared" si="0"/>
        <v>2012</v>
      </c>
      <c r="B18" s="328">
        <v>271.33300000000003</v>
      </c>
      <c r="C18" s="328">
        <v>121389</v>
      </c>
    </row>
    <row r="19" spans="1:6" x14ac:dyDescent="0.3">
      <c r="A19" s="329">
        <f t="shared" si="0"/>
        <v>2013</v>
      </c>
      <c r="B19" s="328">
        <v>272.55399999999997</v>
      </c>
      <c r="C19" s="328">
        <v>122070</v>
      </c>
    </row>
    <row r="20" spans="1:6" x14ac:dyDescent="0.3">
      <c r="A20" s="329">
        <f t="shared" si="0"/>
        <v>2014</v>
      </c>
      <c r="B20" s="328">
        <v>293.197</v>
      </c>
      <c r="C20" s="328">
        <v>117583</v>
      </c>
    </row>
    <row r="21" spans="1:6" x14ac:dyDescent="0.3">
      <c r="A21" s="329">
        <f t="shared" si="0"/>
        <v>2015</v>
      </c>
      <c r="B21" s="328">
        <v>429.84300000000002</v>
      </c>
      <c r="C21" s="328">
        <v>121422</v>
      </c>
    </row>
    <row r="22" spans="1:6" x14ac:dyDescent="0.3">
      <c r="A22" s="329">
        <f t="shared" si="0"/>
        <v>2016</v>
      </c>
      <c r="B22" s="328">
        <v>490.83699999999999</v>
      </c>
      <c r="C22" s="328">
        <v>131812</v>
      </c>
      <c r="D22" s="328">
        <v>133290</v>
      </c>
    </row>
    <row r="23" spans="1:6" x14ac:dyDescent="0.3">
      <c r="A23" s="329">
        <f t="shared" si="0"/>
        <v>2017</v>
      </c>
      <c r="B23" s="328">
        <v>501.16199999999998</v>
      </c>
      <c r="C23" s="328">
        <v>134501</v>
      </c>
      <c r="D23" s="328">
        <v>135106</v>
      </c>
    </row>
    <row r="24" spans="1:6" x14ac:dyDescent="0.3">
      <c r="A24" s="329">
        <f t="shared" si="0"/>
        <v>2018</v>
      </c>
      <c r="B24" s="328">
        <v>475.46644900000001</v>
      </c>
      <c r="C24" s="328">
        <v>139318</v>
      </c>
      <c r="D24" s="328">
        <v>145977</v>
      </c>
      <c r="E24" s="331">
        <f t="shared" ref="E24:F28" si="1">+B24/B23-1</f>
        <v>-5.1271945997501733E-2</v>
      </c>
      <c r="F24" s="331">
        <f t="shared" si="1"/>
        <v>3.5813860119999097E-2</v>
      </c>
    </row>
    <row r="25" spans="1:6" x14ac:dyDescent="0.3">
      <c r="A25" s="329">
        <f t="shared" si="0"/>
        <v>2019</v>
      </c>
      <c r="B25" s="328">
        <v>553.43820299999993</v>
      </c>
      <c r="C25" s="328">
        <v>139596.636</v>
      </c>
      <c r="D25" s="328">
        <v>146240</v>
      </c>
      <c r="E25" s="331">
        <f t="shared" si="1"/>
        <v>0.16399002319509592</v>
      </c>
      <c r="F25" s="331">
        <f t="shared" si="1"/>
        <v>2.0000000000000018E-3</v>
      </c>
    </row>
    <row r="26" spans="1:6" x14ac:dyDescent="0.3">
      <c r="A26" s="329">
        <f t="shared" si="0"/>
        <v>2020</v>
      </c>
      <c r="B26" s="328">
        <v>319.058944</v>
      </c>
      <c r="C26" s="328">
        <v>122745</v>
      </c>
      <c r="D26" s="328">
        <v>133890</v>
      </c>
      <c r="E26" s="331">
        <f t="shared" si="1"/>
        <v>-0.42349671151993096</v>
      </c>
      <c r="F26" s="331">
        <f t="shared" si="1"/>
        <v>-0.12071663388793985</v>
      </c>
    </row>
    <row r="27" spans="1:6" x14ac:dyDescent="0.3">
      <c r="A27" s="329">
        <f t="shared" si="0"/>
        <v>2021</v>
      </c>
      <c r="B27" s="328">
        <v>362.93976900000001</v>
      </c>
      <c r="C27" s="332">
        <v>165748</v>
      </c>
      <c r="D27" s="328">
        <v>181303</v>
      </c>
      <c r="E27" s="331">
        <f t="shared" si="1"/>
        <v>0.13753203232566347</v>
      </c>
      <c r="F27" s="331">
        <f t="shared" si="1"/>
        <v>0.35034420954010348</v>
      </c>
    </row>
    <row r="28" spans="1:6" ht="14.5" x14ac:dyDescent="0.35">
      <c r="A28" s="329">
        <f t="shared" si="0"/>
        <v>2022</v>
      </c>
      <c r="B28" s="333">
        <v>342.13779699999998</v>
      </c>
      <c r="C28" s="334"/>
      <c r="D28" s="328">
        <v>184378</v>
      </c>
      <c r="E28" s="331">
        <f t="shared" si="1"/>
        <v>-5.7315218052062078E-2</v>
      </c>
      <c r="F28" s="331">
        <f t="shared" si="1"/>
        <v>-1</v>
      </c>
    </row>
    <row r="29" spans="1:6" x14ac:dyDescent="0.3">
      <c r="A29" s="329">
        <v>2023</v>
      </c>
      <c r="B29" s="328">
        <v>276.68784099999999</v>
      </c>
      <c r="D29" s="328">
        <v>178332</v>
      </c>
      <c r="E29" s="331">
        <f>+B29/B28-1</f>
        <v>-0.19129706385523959</v>
      </c>
    </row>
    <row r="31" spans="1:6" x14ac:dyDescent="0.3">
      <c r="A31" s="327" t="s">
        <v>126</v>
      </c>
    </row>
    <row r="55" spans="1:1" x14ac:dyDescent="0.3">
      <c r="A55" s="328" t="s">
        <v>127</v>
      </c>
    </row>
    <row r="62" spans="1:1" x14ac:dyDescent="0.3">
      <c r="A62" s="328" t="s">
        <v>127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4"/>
  <sheetViews>
    <sheetView zoomScale="80" zoomScaleNormal="80" workbookViewId="0">
      <selection activeCell="A2" sqref="A2"/>
    </sheetView>
  </sheetViews>
  <sheetFormatPr defaultColWidth="9.54296875" defaultRowHeight="14.5" x14ac:dyDescent="0.35"/>
  <cols>
    <col min="1" max="1" width="10.08984375" style="44" customWidth="1"/>
    <col min="2" max="2" width="10.90625" style="44" customWidth="1"/>
    <col min="3" max="5" width="15" style="44" customWidth="1"/>
    <col min="6" max="6" width="0.90625" style="44" customWidth="1"/>
    <col min="7" max="16384" width="9.54296875" style="44"/>
  </cols>
  <sheetData>
    <row r="1" spans="1:14" x14ac:dyDescent="0.35">
      <c r="A1" s="44" t="s">
        <v>132</v>
      </c>
    </row>
    <row r="2" spans="1:14" x14ac:dyDescent="0.35">
      <c r="A2" s="38"/>
      <c r="B2" s="38"/>
      <c r="C2" s="38"/>
      <c r="D2" s="38"/>
      <c r="E2" s="38"/>
      <c r="F2" s="38"/>
      <c r="G2" s="38"/>
      <c r="H2" s="38"/>
    </row>
    <row r="3" spans="1:14" ht="29" x14ac:dyDescent="0.35">
      <c r="A3" s="317"/>
      <c r="B3" s="388" t="s">
        <v>133</v>
      </c>
      <c r="C3" s="388" t="s">
        <v>134</v>
      </c>
      <c r="D3" s="388" t="s">
        <v>135</v>
      </c>
      <c r="E3" s="388" t="s">
        <v>136</v>
      </c>
      <c r="F3" s="388"/>
      <c r="G3" s="388" t="s">
        <v>137</v>
      </c>
      <c r="H3" s="388" t="s">
        <v>138</v>
      </c>
    </row>
    <row r="4" spans="1:14" x14ac:dyDescent="0.35">
      <c r="B4" s="318"/>
      <c r="C4" s="318"/>
      <c r="D4" s="318"/>
      <c r="E4" s="318"/>
      <c r="G4" s="319"/>
      <c r="H4" s="319"/>
    </row>
    <row r="5" spans="1:14" x14ac:dyDescent="0.35">
      <c r="A5" s="44" t="s">
        <v>139</v>
      </c>
      <c r="B5" s="44">
        <v>12502</v>
      </c>
      <c r="C5" s="44">
        <v>0</v>
      </c>
      <c r="D5" s="44">
        <v>0</v>
      </c>
      <c r="E5" s="44">
        <v>0</v>
      </c>
      <c r="F5" s="320"/>
      <c r="G5" s="321">
        <v>0</v>
      </c>
      <c r="H5" s="322" t="s">
        <v>92</v>
      </c>
    </row>
    <row r="6" spans="1:14" x14ac:dyDescent="0.35">
      <c r="A6" s="44" t="s">
        <v>140</v>
      </c>
      <c r="B6" s="44">
        <v>438196</v>
      </c>
      <c r="C6" s="44">
        <v>420494.38</v>
      </c>
      <c r="D6" s="44">
        <v>99464</v>
      </c>
      <c r="E6" s="44">
        <v>81429.710000000006</v>
      </c>
      <c r="F6" s="320"/>
      <c r="G6" s="321">
        <f t="shared" ref="G6:H10" si="0">+D6*100/B6</f>
        <v>22.698518471186411</v>
      </c>
      <c r="H6" s="321">
        <f t="shared" si="0"/>
        <v>19.365231468729739</v>
      </c>
    </row>
    <row r="7" spans="1:14" x14ac:dyDescent="0.35">
      <c r="A7" s="44" t="s">
        <v>141</v>
      </c>
      <c r="B7" s="44">
        <v>275720</v>
      </c>
      <c r="C7" s="44">
        <v>867963.98</v>
      </c>
      <c r="D7" s="44">
        <v>107411</v>
      </c>
      <c r="E7" s="44">
        <v>251257.87</v>
      </c>
      <c r="F7" s="320"/>
      <c r="G7" s="321">
        <f t="shared" si="0"/>
        <v>38.956550123313505</v>
      </c>
      <c r="H7" s="321">
        <f t="shared" si="0"/>
        <v>28.947960490249837</v>
      </c>
    </row>
    <row r="8" spans="1:14" x14ac:dyDescent="0.35">
      <c r="A8" s="44" t="s">
        <v>142</v>
      </c>
      <c r="B8" s="44">
        <v>269708</v>
      </c>
      <c r="C8" s="44">
        <v>2640272.46</v>
      </c>
      <c r="D8" s="44">
        <v>153091</v>
      </c>
      <c r="E8" s="44">
        <v>1098779.74</v>
      </c>
      <c r="F8" s="320"/>
      <c r="G8" s="321">
        <f t="shared" si="0"/>
        <v>56.761757159594822</v>
      </c>
      <c r="H8" s="321">
        <f t="shared" si="0"/>
        <v>41.616149721154159</v>
      </c>
    </row>
    <row r="9" spans="1:14" x14ac:dyDescent="0.35">
      <c r="A9" s="44" t="s">
        <v>143</v>
      </c>
      <c r="B9" s="44">
        <v>118753</v>
      </c>
      <c r="C9" s="44">
        <v>4884363.75</v>
      </c>
      <c r="D9" s="44">
        <v>87543</v>
      </c>
      <c r="E9" s="44">
        <v>2701633.95</v>
      </c>
      <c r="F9" s="320"/>
      <c r="G9" s="321">
        <f t="shared" si="0"/>
        <v>73.718558689043647</v>
      </c>
      <c r="H9" s="321">
        <f t="shared" si="0"/>
        <v>55.311890929499263</v>
      </c>
    </row>
    <row r="10" spans="1:14" x14ac:dyDescent="0.35">
      <c r="A10" s="44" t="s">
        <v>144</v>
      </c>
      <c r="B10" s="44">
        <v>18127</v>
      </c>
      <c r="C10" s="44">
        <v>3618713.15</v>
      </c>
      <c r="D10" s="44">
        <v>14180</v>
      </c>
      <c r="E10" s="44">
        <v>2071787.1</v>
      </c>
      <c r="F10" s="320"/>
      <c r="G10" s="321">
        <f t="shared" si="0"/>
        <v>78.225850940585872</v>
      </c>
      <c r="H10" s="321">
        <f t="shared" si="0"/>
        <v>57.252039996593815</v>
      </c>
      <c r="M10" s="320"/>
      <c r="N10" s="320"/>
    </row>
    <row r="11" spans="1:14" x14ac:dyDescent="0.35">
      <c r="F11" s="320"/>
      <c r="G11" s="321"/>
      <c r="H11" s="321"/>
    </row>
    <row r="12" spans="1:14" x14ac:dyDescent="0.35">
      <c r="A12" s="38" t="s">
        <v>52</v>
      </c>
      <c r="B12" s="38">
        <f>SUM(B5:B10)</f>
        <v>1133006</v>
      </c>
      <c r="C12" s="38">
        <f>SUM(C5:C10)</f>
        <v>12431807.720000001</v>
      </c>
      <c r="D12" s="38">
        <f>SUM(D5:D10)</f>
        <v>461689</v>
      </c>
      <c r="E12" s="38">
        <f>SUM(E5:E10)</f>
        <v>6204888.370000001</v>
      </c>
      <c r="F12" s="323"/>
      <c r="G12" s="324">
        <f>+D12*100/B12</f>
        <v>40.749033985698219</v>
      </c>
      <c r="H12" s="324">
        <f>+E12*100/C12</f>
        <v>49.9113926932583</v>
      </c>
    </row>
    <row r="14" spans="1:14" x14ac:dyDescent="0.35">
      <c r="A14" s="44" t="s">
        <v>145</v>
      </c>
    </row>
    <row r="16" spans="1:14" x14ac:dyDescent="0.35">
      <c r="D16" s="201"/>
      <c r="E16" s="325"/>
    </row>
    <row r="17" spans="4:5" x14ac:dyDescent="0.35">
      <c r="D17" s="201"/>
      <c r="E17" s="326"/>
    </row>
    <row r="18" spans="4:5" x14ac:dyDescent="0.35">
      <c r="D18" s="201"/>
      <c r="E18" s="201"/>
    </row>
    <row r="19" spans="4:5" x14ac:dyDescent="0.35">
      <c r="D19" s="201"/>
      <c r="E19" s="201"/>
    </row>
    <row r="20" spans="4:5" x14ac:dyDescent="0.35">
      <c r="D20" s="201"/>
      <c r="E20" s="201"/>
    </row>
    <row r="21" spans="4:5" x14ac:dyDescent="0.35">
      <c r="D21" s="201"/>
      <c r="E21" s="201"/>
    </row>
    <row r="22" spans="4:5" x14ac:dyDescent="0.35">
      <c r="D22" s="201"/>
      <c r="E22" s="201"/>
    </row>
    <row r="23" spans="4:5" x14ac:dyDescent="0.35">
      <c r="D23" s="201"/>
      <c r="E23" s="201"/>
    </row>
    <row r="24" spans="4:5" x14ac:dyDescent="0.35">
      <c r="D24" s="201"/>
      <c r="E24" s="20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O43"/>
  <sheetViews>
    <sheetView topLeftCell="A15" zoomScale="80" zoomScaleNormal="80" workbookViewId="0">
      <selection activeCell="A16" sqref="A16"/>
    </sheetView>
  </sheetViews>
  <sheetFormatPr defaultColWidth="12.08984375" defaultRowHeight="13" x14ac:dyDescent="0.3"/>
  <cols>
    <col min="1" max="1" width="23.90625" style="297" customWidth="1"/>
    <col min="2" max="5" width="11.90625" style="297" customWidth="1"/>
    <col min="6" max="6" width="9.54296875" style="297" customWidth="1"/>
    <col min="7" max="16384" width="12.08984375" style="297"/>
  </cols>
  <sheetData>
    <row r="2" spans="1:15" x14ac:dyDescent="0.3">
      <c r="A2" s="298"/>
      <c r="B2" s="299"/>
      <c r="C2" s="299"/>
      <c r="D2" s="299"/>
      <c r="E2" s="299"/>
      <c r="F2" s="299"/>
    </row>
    <row r="3" spans="1:15" x14ac:dyDescent="0.3">
      <c r="A3" s="421"/>
      <c r="B3" s="423">
        <v>1990</v>
      </c>
      <c r="C3" s="423">
        <v>2000</v>
      </c>
      <c r="D3" s="423">
        <v>2010</v>
      </c>
      <c r="E3" s="423">
        <v>2020</v>
      </c>
      <c r="F3" s="300"/>
    </row>
    <row r="4" spans="1:15" x14ac:dyDescent="0.3">
      <c r="A4" s="422"/>
      <c r="B4" s="424"/>
      <c r="C4" s="424"/>
      <c r="D4" s="424"/>
      <c r="E4" s="424"/>
      <c r="F4" s="302"/>
    </row>
    <row r="5" spans="1:15" x14ac:dyDescent="0.3">
      <c r="A5" s="303"/>
      <c r="B5" s="303"/>
      <c r="C5" s="303"/>
      <c r="D5" s="303"/>
      <c r="E5" s="303"/>
      <c r="F5" s="304"/>
      <c r="I5" s="305"/>
      <c r="J5" s="306">
        <v>1990</v>
      </c>
      <c r="K5" s="306">
        <v>2000</v>
      </c>
      <c r="L5" s="306">
        <v>2010</v>
      </c>
      <c r="M5" s="306">
        <v>2020</v>
      </c>
    </row>
    <row r="6" spans="1:15" x14ac:dyDescent="0.3">
      <c r="A6" s="303"/>
      <c r="B6" s="303"/>
      <c r="C6" s="303"/>
      <c r="D6" s="303"/>
      <c r="E6" s="303"/>
      <c r="F6" s="304"/>
      <c r="I6" s="305" t="s">
        <v>147</v>
      </c>
      <c r="J6" s="307">
        <v>2751640</v>
      </c>
      <c r="K6" s="307">
        <v>3050250</v>
      </c>
      <c r="L6" s="307">
        <v>4900321</v>
      </c>
      <c r="M6" s="307">
        <v>6204888.370000001</v>
      </c>
      <c r="O6" s="308">
        <f>M6*1/L6-1</f>
        <v>0.26622079859666359</v>
      </c>
    </row>
    <row r="7" spans="1:15" x14ac:dyDescent="0.3">
      <c r="A7" s="309" t="s">
        <v>148</v>
      </c>
      <c r="B7" s="310">
        <f>J6</f>
        <v>2751640</v>
      </c>
      <c r="C7" s="310">
        <f>K6</f>
        <v>3050250</v>
      </c>
      <c r="D7" s="310">
        <f>L6</f>
        <v>4900321</v>
      </c>
      <c r="E7" s="310">
        <f>M6</f>
        <v>6204888.370000001</v>
      </c>
      <c r="F7" s="311"/>
      <c r="I7" s="305" t="s">
        <v>149</v>
      </c>
      <c r="J7" s="307">
        <v>15025954.16</v>
      </c>
      <c r="K7" s="307">
        <v>13212650</v>
      </c>
      <c r="L7" s="307">
        <v>12856047.82</v>
      </c>
      <c r="M7" s="307">
        <v>12431807.720000001</v>
      </c>
      <c r="O7" s="308">
        <f>M7*1/J7-1</f>
        <v>-0.17264437335405791</v>
      </c>
    </row>
    <row r="8" spans="1:15" x14ac:dyDescent="0.3">
      <c r="A8" s="312" t="s">
        <v>150</v>
      </c>
      <c r="B8" s="313">
        <f>J7/J8</f>
        <v>5.2757151203453772</v>
      </c>
      <c r="C8" s="313">
        <f>K7/K8</f>
        <v>5.5138310560478478</v>
      </c>
      <c r="D8" s="313">
        <f>L7/L8</f>
        <v>7.9315039324220615</v>
      </c>
      <c r="E8" s="313">
        <f>M7/M8</f>
        <v>10.972411196410258</v>
      </c>
      <c r="F8" s="304"/>
      <c r="I8" s="305" t="s">
        <v>151</v>
      </c>
      <c r="J8" s="307">
        <v>2848136</v>
      </c>
      <c r="K8" s="307">
        <v>2396274</v>
      </c>
      <c r="L8" s="307">
        <v>1620884</v>
      </c>
      <c r="M8" s="307">
        <v>1133006</v>
      </c>
      <c r="O8" s="308">
        <f>M8*1/J8-1</f>
        <v>-0.60219385591137509</v>
      </c>
    </row>
    <row r="9" spans="1:15" x14ac:dyDescent="0.3">
      <c r="A9" s="303"/>
      <c r="B9" s="314"/>
      <c r="C9" s="314"/>
      <c r="D9" s="314"/>
      <c r="E9" s="314"/>
      <c r="F9" s="303"/>
      <c r="M9" s="297">
        <f>M6*100/J6-100</f>
        <v>125.49782566033352</v>
      </c>
    </row>
    <row r="10" spans="1:15" x14ac:dyDescent="0.3">
      <c r="A10" s="301" t="s">
        <v>152</v>
      </c>
      <c r="B10" s="315">
        <f>J7</f>
        <v>15025954.16</v>
      </c>
      <c r="C10" s="315">
        <f>K7</f>
        <v>13212650</v>
      </c>
      <c r="D10" s="315">
        <f>L7</f>
        <v>12856047.82</v>
      </c>
      <c r="E10" s="315">
        <f>M7</f>
        <v>12431807.720000001</v>
      </c>
      <c r="F10" s="316"/>
      <c r="J10" s="297">
        <f>J7*0.84</f>
        <v>12621801.4944</v>
      </c>
      <c r="M10" s="297">
        <f>M7*100/J7-100</f>
        <v>-17.264437335405788</v>
      </c>
    </row>
    <row r="11" spans="1:15" x14ac:dyDescent="0.3">
      <c r="A11" s="309"/>
      <c r="B11" s="309"/>
      <c r="C11" s="309"/>
      <c r="D11" s="309"/>
      <c r="E11" s="309"/>
      <c r="F11" s="309"/>
      <c r="M11" s="297">
        <f>M8*100/J8-100</f>
        <v>-60.219385591137502</v>
      </c>
    </row>
    <row r="12" spans="1:15" x14ac:dyDescent="0.3">
      <c r="J12" s="297" t="e">
        <f>J6*100/I6-100</f>
        <v>#VALUE!</v>
      </c>
      <c r="K12" s="297">
        <f>K6*100/J6-100</f>
        <v>10.852073672428077</v>
      </c>
      <c r="L12" s="297">
        <f>L6*100/K6-100</f>
        <v>60.653094008687816</v>
      </c>
      <c r="M12" s="297">
        <f>M6*100/L6-100</f>
        <v>26.622079859666357</v>
      </c>
    </row>
    <row r="13" spans="1:15" x14ac:dyDescent="0.3">
      <c r="M13" s="297">
        <f>M6/M7*100</f>
        <v>49.911392693258293</v>
      </c>
    </row>
    <row r="14" spans="1:15" x14ac:dyDescent="0.3">
      <c r="M14" s="297">
        <f>M6/J6</f>
        <v>2.254978256603335</v>
      </c>
    </row>
    <row r="15" spans="1:15" x14ac:dyDescent="0.3">
      <c r="A15" s="296" t="s">
        <v>146</v>
      </c>
    </row>
    <row r="43" spans="1:1" x14ac:dyDescent="0.3">
      <c r="A43" s="297" t="s">
        <v>153</v>
      </c>
    </row>
  </sheetData>
  <mergeCells count="5">
    <mergeCell ref="A3:A4"/>
    <mergeCell ref="B3:B4"/>
    <mergeCell ref="C3:C4"/>
    <mergeCell ref="D3:D4"/>
    <mergeCell ref="E3:E4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8"/>
  <sheetViews>
    <sheetView topLeftCell="F1" zoomScale="80" zoomScaleNormal="80" workbookViewId="0">
      <selection activeCell="F2" sqref="F2"/>
    </sheetView>
  </sheetViews>
  <sheetFormatPr defaultColWidth="8.90625" defaultRowHeight="14.5" x14ac:dyDescent="0.35"/>
  <cols>
    <col min="1" max="1" width="30.90625" style="29" customWidth="1"/>
    <col min="2" max="2" width="12.08984375" style="29" customWidth="1"/>
    <col min="3" max="5" width="8.90625" style="29"/>
    <col min="6" max="6" width="23.90625" style="29" customWidth="1"/>
    <col min="7" max="16384" width="8.90625" style="29"/>
  </cols>
  <sheetData>
    <row r="1" spans="1:6" x14ac:dyDescent="0.35">
      <c r="A1" s="293"/>
      <c r="B1" s="41"/>
      <c r="C1" s="41"/>
      <c r="D1" s="295"/>
      <c r="F1" s="29" t="s">
        <v>154</v>
      </c>
    </row>
    <row r="2" spans="1:6" x14ac:dyDescent="0.35">
      <c r="A2" s="293"/>
      <c r="B2" s="41"/>
      <c r="C2" s="41"/>
      <c r="D2" s="295"/>
    </row>
    <row r="3" spans="1:6" x14ac:dyDescent="0.35">
      <c r="A3" s="29" t="s">
        <v>155</v>
      </c>
      <c r="B3" s="29" t="s">
        <v>156</v>
      </c>
      <c r="C3" s="29" t="s">
        <v>157</v>
      </c>
    </row>
    <row r="4" spans="1:6" x14ac:dyDescent="0.35">
      <c r="A4" s="293" t="s">
        <v>158</v>
      </c>
      <c r="B4" s="29">
        <v>17.23</v>
      </c>
      <c r="C4" s="29">
        <v>3.92</v>
      </c>
    </row>
    <row r="5" spans="1:6" x14ac:dyDescent="0.35">
      <c r="A5" s="294" t="s">
        <v>159</v>
      </c>
      <c r="B5" s="29">
        <v>19.010000000000002</v>
      </c>
      <c r="C5" s="29">
        <v>7.29</v>
      </c>
    </row>
    <row r="6" spans="1:6" x14ac:dyDescent="0.35">
      <c r="A6" s="294" t="s">
        <v>160</v>
      </c>
      <c r="B6" s="29">
        <v>23.75</v>
      </c>
      <c r="C6" s="29">
        <v>17.23</v>
      </c>
    </row>
    <row r="7" spans="1:6" x14ac:dyDescent="0.35">
      <c r="A7" s="294" t="s">
        <v>161</v>
      </c>
      <c r="B7" s="29">
        <v>22.54</v>
      </c>
      <c r="C7" s="29">
        <v>26.14</v>
      </c>
    </row>
    <row r="8" spans="1:6" x14ac:dyDescent="0.35">
      <c r="A8" s="294" t="s">
        <v>162</v>
      </c>
      <c r="B8" s="29">
        <v>17.48</v>
      </c>
      <c r="C8" s="29">
        <v>45.42</v>
      </c>
    </row>
    <row r="11" spans="1:6" x14ac:dyDescent="0.35">
      <c r="A11" s="206"/>
    </row>
    <row r="12" spans="1:6" x14ac:dyDescent="0.35">
      <c r="A12" s="293"/>
      <c r="B12" s="41"/>
    </row>
    <row r="13" spans="1:6" x14ac:dyDescent="0.35">
      <c r="A13" s="294"/>
      <c r="B13" s="41"/>
    </row>
    <row r="14" spans="1:6" x14ac:dyDescent="0.35">
      <c r="A14" s="293"/>
      <c r="B14" s="41"/>
    </row>
    <row r="15" spans="1:6" x14ac:dyDescent="0.35">
      <c r="A15" s="293"/>
      <c r="B15" s="41"/>
    </row>
    <row r="18" spans="6:6" x14ac:dyDescent="0.35">
      <c r="F18" s="64" t="s">
        <v>163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8"/>
  <sheetViews>
    <sheetView topLeftCell="F1" zoomScale="80" zoomScaleNormal="80" workbookViewId="0">
      <selection activeCell="F1" sqref="F1"/>
    </sheetView>
  </sheetViews>
  <sheetFormatPr defaultColWidth="8.90625" defaultRowHeight="14.5" x14ac:dyDescent="0.35"/>
  <cols>
    <col min="1" max="1" width="30.90625" style="29" customWidth="1"/>
    <col min="2" max="2" width="12.08984375" style="29" customWidth="1"/>
    <col min="3" max="8" width="8.90625" style="29"/>
    <col min="9" max="9" width="23.90625" style="29" customWidth="1"/>
    <col min="10" max="16384" width="8.90625" style="29"/>
  </cols>
  <sheetData>
    <row r="1" spans="1:6" x14ac:dyDescent="0.35">
      <c r="A1" s="206" t="s">
        <v>165</v>
      </c>
      <c r="F1" s="29" t="s">
        <v>164</v>
      </c>
    </row>
    <row r="2" spans="1:6" x14ac:dyDescent="0.35">
      <c r="A2" s="293" t="s">
        <v>166</v>
      </c>
      <c r="B2" s="41">
        <v>57.496691564049073</v>
      </c>
    </row>
    <row r="3" spans="1:6" x14ac:dyDescent="0.35">
      <c r="A3" s="294" t="s">
        <v>167</v>
      </c>
      <c r="B3" s="41">
        <v>15.412264764596371</v>
      </c>
    </row>
    <row r="4" spans="1:6" x14ac:dyDescent="0.35">
      <c r="A4" s="293" t="s">
        <v>168</v>
      </c>
      <c r="B4" s="41">
        <v>13.655429199470651</v>
      </c>
    </row>
    <row r="5" spans="1:6" x14ac:dyDescent="0.35">
      <c r="A5" s="293" t="s">
        <v>169</v>
      </c>
      <c r="B5" s="41">
        <v>13.435614471883902</v>
      </c>
    </row>
    <row r="18" spans="6:6" x14ac:dyDescent="0.35">
      <c r="F18" s="64" t="s">
        <v>163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22"/>
  <sheetViews>
    <sheetView zoomScale="80" zoomScaleNormal="80" workbookViewId="0"/>
  </sheetViews>
  <sheetFormatPr defaultColWidth="8.90625" defaultRowHeight="13" x14ac:dyDescent="0.3"/>
  <cols>
    <col min="1" max="1" width="34.08984375" style="215" customWidth="1"/>
    <col min="2" max="3" width="8.90625" style="215"/>
    <col min="4" max="4" width="4.08984375" style="215" customWidth="1"/>
    <col min="5" max="6" width="8.90625" style="215"/>
    <col min="7" max="7" width="5.90625" style="215" customWidth="1"/>
    <col min="8" max="9" width="8.90625" style="215"/>
    <col min="10" max="10" width="3.54296875" style="215" customWidth="1"/>
    <col min="11" max="16384" width="8.90625" style="215"/>
  </cols>
  <sheetData>
    <row r="1" spans="1:13" ht="14.5" x14ac:dyDescent="0.35">
      <c r="A1" s="277" t="s">
        <v>170</v>
      </c>
      <c r="B1" s="277"/>
      <c r="C1" s="277"/>
      <c r="D1" s="277"/>
      <c r="E1" s="277"/>
      <c r="F1" s="277"/>
    </row>
    <row r="2" spans="1:13" ht="14.5" x14ac:dyDescent="0.35">
      <c r="A2" s="278"/>
      <c r="B2" s="279" t="s">
        <v>171</v>
      </c>
      <c r="C2" s="279" t="s">
        <v>171</v>
      </c>
      <c r="D2" s="280"/>
      <c r="E2" s="279" t="s">
        <v>171</v>
      </c>
      <c r="F2" s="279" t="s">
        <v>171</v>
      </c>
    </row>
    <row r="3" spans="1:13" ht="13.4" customHeight="1" x14ac:dyDescent="0.3">
      <c r="A3" s="426" t="s">
        <v>172</v>
      </c>
      <c r="B3" s="428" t="s">
        <v>173</v>
      </c>
      <c r="C3" s="428"/>
      <c r="D3" s="281" t="s">
        <v>171</v>
      </c>
      <c r="E3" s="429" t="s">
        <v>174</v>
      </c>
      <c r="F3" s="429"/>
      <c r="G3" s="281" t="s">
        <v>171</v>
      </c>
      <c r="H3" s="430" t="s">
        <v>175</v>
      </c>
      <c r="I3" s="430"/>
      <c r="J3" s="281" t="s">
        <v>171</v>
      </c>
      <c r="K3" s="429" t="s">
        <v>176</v>
      </c>
      <c r="L3" s="429"/>
      <c r="M3" s="429"/>
    </row>
    <row r="4" spans="1:13" x14ac:dyDescent="0.3">
      <c r="A4" s="427"/>
      <c r="B4" s="389">
        <v>2022</v>
      </c>
      <c r="C4" s="389">
        <v>2023</v>
      </c>
      <c r="D4" s="390"/>
      <c r="E4" s="389">
        <v>2022</v>
      </c>
      <c r="F4" s="389">
        <v>2023</v>
      </c>
      <c r="G4" s="391"/>
      <c r="H4" s="389">
        <v>2022</v>
      </c>
      <c r="I4" s="389">
        <v>2023</v>
      </c>
      <c r="J4" s="391"/>
      <c r="K4" s="389" t="s">
        <v>177</v>
      </c>
      <c r="L4" s="389" t="s">
        <v>178</v>
      </c>
      <c r="M4" s="389" t="s">
        <v>52</v>
      </c>
    </row>
    <row r="5" spans="1:13" x14ac:dyDescent="0.3">
      <c r="B5" s="282"/>
      <c r="C5" s="282"/>
      <c r="D5" s="282"/>
      <c r="E5" s="282"/>
    </row>
    <row r="6" spans="1:13" x14ac:dyDescent="0.3">
      <c r="A6" s="215" t="s">
        <v>179</v>
      </c>
      <c r="B6" s="283">
        <v>1901.8046069427762</v>
      </c>
      <c r="C6" s="283">
        <v>2111.413903501581</v>
      </c>
      <c r="D6" s="283"/>
      <c r="E6" s="283">
        <v>1490</v>
      </c>
      <c r="F6" s="283">
        <v>1492.4939999999999</v>
      </c>
      <c r="G6" s="284"/>
      <c r="H6" s="285">
        <v>5.2890631517477269</v>
      </c>
      <c r="I6" s="285">
        <v>6.0017724117255433</v>
      </c>
      <c r="J6" s="284"/>
      <c r="K6" s="285">
        <v>10.842812165835886</v>
      </c>
      <c r="L6" s="285">
        <v>0.16738255033556473</v>
      </c>
      <c r="M6" s="285">
        <v>11.010194716171441</v>
      </c>
    </row>
    <row r="7" spans="1:13" x14ac:dyDescent="0.3">
      <c r="A7" s="215" t="s">
        <v>180</v>
      </c>
      <c r="B7" s="283">
        <v>10336.491438689372</v>
      </c>
      <c r="C7" s="283">
        <v>9433.8682326329235</v>
      </c>
      <c r="D7" s="283"/>
      <c r="E7" s="283">
        <v>6881</v>
      </c>
      <c r="F7" s="283">
        <v>6627</v>
      </c>
      <c r="G7" s="284"/>
      <c r="H7" s="285">
        <v>28.742248547037068</v>
      </c>
      <c r="I7" s="285">
        <v>26.816120704979475</v>
      </c>
      <c r="J7" s="284"/>
      <c r="K7" s="285">
        <v>-5.0367310893617709</v>
      </c>
      <c r="L7" s="285">
        <v>-3.6913239354744949</v>
      </c>
      <c r="M7" s="285">
        <v>-8.7280550248362676</v>
      </c>
    </row>
    <row r="8" spans="1:13" x14ac:dyDescent="0.3">
      <c r="A8" s="215" t="s">
        <v>181</v>
      </c>
      <c r="B8" s="283">
        <v>3059.8366519092974</v>
      </c>
      <c r="C8" s="283">
        <v>1778.3168068448463</v>
      </c>
      <c r="D8" s="283"/>
      <c r="E8" s="283">
        <v>1213</v>
      </c>
      <c r="F8" s="283">
        <v>1195</v>
      </c>
      <c r="G8" s="284"/>
      <c r="H8" s="285">
        <v>8.5092183198465001</v>
      </c>
      <c r="I8" s="285">
        <v>5.054931547494788</v>
      </c>
      <c r="J8" s="284"/>
      <c r="K8" s="285">
        <v>-40.401147516749418</v>
      </c>
      <c r="L8" s="285">
        <v>-1.4839241549876341</v>
      </c>
      <c r="M8" s="285">
        <v>-41.885071671737052</v>
      </c>
    </row>
    <row r="9" spans="1:13" x14ac:dyDescent="0.3">
      <c r="A9" s="215" t="s">
        <v>182</v>
      </c>
      <c r="B9" s="283">
        <v>1199.4103533062203</v>
      </c>
      <c r="C9" s="283">
        <v>1140.8819731228996</v>
      </c>
      <c r="D9" s="283"/>
      <c r="E9" s="283">
        <v>845</v>
      </c>
      <c r="F9" s="283">
        <v>841</v>
      </c>
      <c r="G9" s="284"/>
      <c r="H9" s="285">
        <v>3.3341675704235145</v>
      </c>
      <c r="I9" s="285">
        <v>3.2429993664285317</v>
      </c>
      <c r="J9" s="284"/>
      <c r="K9" s="285">
        <v>-4.3738354655654721</v>
      </c>
      <c r="L9" s="285">
        <v>-0.47337278106508879</v>
      </c>
      <c r="M9" s="285">
        <v>-4.8472082466305633</v>
      </c>
    </row>
    <row r="10" spans="1:13" x14ac:dyDescent="0.3">
      <c r="A10" s="215" t="s">
        <v>183</v>
      </c>
      <c r="B10" s="283">
        <v>6131.2857182704392</v>
      </c>
      <c r="C10" s="283">
        <v>7088.4269999999979</v>
      </c>
      <c r="D10" s="283"/>
      <c r="E10" s="283">
        <v>3563</v>
      </c>
      <c r="F10" s="283">
        <v>3441</v>
      </c>
      <c r="G10" s="284"/>
      <c r="H10" s="285">
        <v>17.049025332999637</v>
      </c>
      <c r="I10" s="285">
        <v>20.149116921403557</v>
      </c>
      <c r="J10" s="284"/>
      <c r="K10" s="285">
        <v>19.040244588711953</v>
      </c>
      <c r="L10" s="285">
        <v>-3.4240808307605954</v>
      </c>
      <c r="M10" s="285">
        <v>15.616163757951362</v>
      </c>
    </row>
    <row r="11" spans="1:13" x14ac:dyDescent="0.3">
      <c r="A11" s="286" t="s">
        <v>184</v>
      </c>
      <c r="B11" s="287">
        <v>3894.9529624377051</v>
      </c>
      <c r="C11" s="287">
        <v>3554.8114064299898</v>
      </c>
      <c r="D11" s="288"/>
      <c r="E11" s="287" t="s">
        <v>92</v>
      </c>
      <c r="F11" s="287"/>
      <c r="G11" s="284"/>
      <c r="H11" s="285">
        <v>10.831178220850365</v>
      </c>
      <c r="I11" s="285">
        <v>10.104683403200301</v>
      </c>
      <c r="J11" s="284"/>
      <c r="K11" s="287"/>
      <c r="L11" s="287"/>
      <c r="M11" s="285"/>
    </row>
    <row r="12" spans="1:13" x14ac:dyDescent="0.3">
      <c r="A12" s="215" t="s">
        <v>185</v>
      </c>
      <c r="B12" s="283">
        <v>3117.0652357455479</v>
      </c>
      <c r="C12" s="283">
        <v>2968.3407021524195</v>
      </c>
      <c r="D12" s="283"/>
      <c r="E12" s="283">
        <v>1942</v>
      </c>
      <c r="F12" s="283">
        <v>1928</v>
      </c>
      <c r="G12" s="284"/>
      <c r="H12" s="285">
        <v>8.667723366980896</v>
      </c>
      <c r="I12" s="285">
        <v>8.4376186522383954</v>
      </c>
      <c r="J12" s="284"/>
      <c r="K12" s="285">
        <v>-4.0484006747490078</v>
      </c>
      <c r="L12" s="285">
        <v>-0.7209062821833162</v>
      </c>
      <c r="M12" s="285">
        <v>-4.7693069569323292</v>
      </c>
    </row>
    <row r="13" spans="1:13" x14ac:dyDescent="0.3">
      <c r="A13" s="215" t="s">
        <v>186</v>
      </c>
      <c r="B13" s="283">
        <v>10214.658752447918</v>
      </c>
      <c r="C13" s="283">
        <v>10658.59091342357</v>
      </c>
      <c r="D13" s="283"/>
      <c r="E13" s="283">
        <v>8986</v>
      </c>
      <c r="F13" s="283">
        <v>8931</v>
      </c>
      <c r="G13" s="284"/>
      <c r="H13" s="285">
        <v>28.405772920664052</v>
      </c>
      <c r="I13" s="285">
        <v>30.297440395729701</v>
      </c>
      <c r="J13" s="284"/>
      <c r="K13" s="285">
        <v>4.9546076384488442</v>
      </c>
      <c r="L13" s="285">
        <v>-0.61206320943690184</v>
      </c>
      <c r="M13" s="285">
        <v>4.3425444290119408</v>
      </c>
    </row>
    <row r="14" spans="1:13" x14ac:dyDescent="0.3">
      <c r="A14" s="286" t="s">
        <v>187</v>
      </c>
      <c r="B14" s="288">
        <v>314.7926612142989</v>
      </c>
      <c r="C14" s="288">
        <v>507.19577158694392</v>
      </c>
      <c r="D14" s="288"/>
      <c r="E14" s="288">
        <v>375</v>
      </c>
      <c r="F14" s="288">
        <v>370</v>
      </c>
      <c r="G14" s="284"/>
      <c r="H14" s="285">
        <v>0.87594894469008089</v>
      </c>
      <c r="I14" s="285">
        <v>1.4417228115274132</v>
      </c>
      <c r="J14" s="284"/>
      <c r="K14" s="285">
        <v>62.347863995855221</v>
      </c>
      <c r="L14" s="285">
        <v>-1.3333333333333335</v>
      </c>
      <c r="M14" s="285">
        <v>61.014530662521885</v>
      </c>
    </row>
    <row r="15" spans="1:13" x14ac:dyDescent="0.3">
      <c r="A15" s="286" t="s">
        <v>188</v>
      </c>
      <c r="B15" s="287">
        <v>526.44122303291306</v>
      </c>
      <c r="C15" s="287">
        <v>575.19599758043728</v>
      </c>
      <c r="D15" s="288"/>
      <c r="E15" s="287">
        <v>336</v>
      </c>
      <c r="F15" s="287">
        <v>335</v>
      </c>
      <c r="G15" s="284"/>
      <c r="H15" s="285">
        <v>1.4626956981174051</v>
      </c>
      <c r="I15" s="285">
        <v>1.6350159785762894</v>
      </c>
      <c r="J15" s="284"/>
      <c r="K15" s="285">
        <v>9.6504702986527509</v>
      </c>
      <c r="L15" s="285">
        <v>-0.29761904761904762</v>
      </c>
      <c r="M15" s="285">
        <v>9.3528512510337034</v>
      </c>
    </row>
    <row r="16" spans="1:13" x14ac:dyDescent="0.3">
      <c r="A16" s="286" t="s">
        <v>189</v>
      </c>
      <c r="B16" s="287">
        <v>274.62050956719548</v>
      </c>
      <c r="C16" s="287">
        <v>279.81303416209209</v>
      </c>
      <c r="D16" s="288"/>
      <c r="E16" s="287">
        <v>207</v>
      </c>
      <c r="F16" s="287">
        <v>206</v>
      </c>
      <c r="G16" s="284"/>
      <c r="H16" s="285">
        <v>0.76471733266594366</v>
      </c>
      <c r="I16" s="285">
        <v>0.79537893829825479</v>
      </c>
      <c r="J16" s="284"/>
      <c r="K16" s="285">
        <v>2.2332860282003755</v>
      </c>
      <c r="L16" s="285">
        <v>-0.48309178743961351</v>
      </c>
      <c r="M16" s="285">
        <v>1.7501942407607618</v>
      </c>
    </row>
    <row r="17" spans="1:13" x14ac:dyDescent="0.3">
      <c r="A17" s="286" t="s">
        <v>190</v>
      </c>
      <c r="B17" s="287">
        <v>9098.8043586335116</v>
      </c>
      <c r="C17" s="287">
        <v>9296.3861100940976</v>
      </c>
      <c r="D17" s="288"/>
      <c r="E17" s="287">
        <v>8064</v>
      </c>
      <c r="F17" s="287">
        <v>8006</v>
      </c>
      <c r="G17" s="284"/>
      <c r="H17" s="285">
        <v>25.302410945190623</v>
      </c>
      <c r="I17" s="285">
        <v>26.425322667327745</v>
      </c>
      <c r="J17" s="284"/>
      <c r="K17" s="285">
        <v>2.8885625510788988</v>
      </c>
      <c r="L17" s="285">
        <v>-0.71924603174603174</v>
      </c>
      <c r="M17" s="285">
        <v>2.1693165193328672</v>
      </c>
    </row>
    <row r="18" spans="1:13" x14ac:dyDescent="0.3">
      <c r="A18" s="252"/>
      <c r="B18" s="288"/>
      <c r="C18" s="288"/>
      <c r="D18" s="288"/>
      <c r="E18" s="288"/>
      <c r="F18" s="289"/>
      <c r="G18" s="284"/>
      <c r="H18" s="285"/>
      <c r="I18" s="285"/>
      <c r="J18" s="284"/>
      <c r="K18" s="285"/>
      <c r="L18" s="285"/>
      <c r="M18" s="285"/>
    </row>
    <row r="19" spans="1:13" x14ac:dyDescent="0.3">
      <c r="A19" s="279" t="s">
        <v>52</v>
      </c>
      <c r="B19" s="290">
        <v>35960.552757311569</v>
      </c>
      <c r="C19" s="290">
        <v>35179.839531678241</v>
      </c>
      <c r="D19" s="290"/>
      <c r="E19" s="290">
        <v>24707</v>
      </c>
      <c r="F19" s="290">
        <v>24387</v>
      </c>
      <c r="G19" s="284"/>
      <c r="H19" s="285">
        <v>100</v>
      </c>
      <c r="I19" s="285">
        <v>100</v>
      </c>
      <c r="J19" s="291"/>
      <c r="K19" s="285">
        <v>-0.87706394973962976</v>
      </c>
      <c r="L19" s="285">
        <v>-1.2951795037843525</v>
      </c>
      <c r="M19" s="285">
        <v>-2.1722434535239823</v>
      </c>
    </row>
    <row r="20" spans="1:13" x14ac:dyDescent="0.3">
      <c r="B20" s="292" t="s">
        <v>171</v>
      </c>
      <c r="C20" s="292" t="s">
        <v>171</v>
      </c>
      <c r="D20" s="292" t="s">
        <v>171</v>
      </c>
      <c r="E20" s="292" t="s">
        <v>171</v>
      </c>
      <c r="F20" s="292" t="s">
        <v>171</v>
      </c>
      <c r="G20" s="292" t="s">
        <v>171</v>
      </c>
      <c r="H20" s="292" t="s">
        <v>171</v>
      </c>
      <c r="I20" s="292" t="s">
        <v>171</v>
      </c>
      <c r="J20" s="292" t="s">
        <v>171</v>
      </c>
      <c r="K20" s="292" t="s">
        <v>171</v>
      </c>
      <c r="L20" s="292" t="s">
        <v>171</v>
      </c>
      <c r="M20" s="292" t="s">
        <v>171</v>
      </c>
    </row>
    <row r="21" spans="1:13" x14ac:dyDescent="0.3">
      <c r="A21" s="425" t="s">
        <v>402</v>
      </c>
      <c r="B21" s="425"/>
      <c r="C21" s="425"/>
      <c r="D21" s="425"/>
      <c r="E21" s="425"/>
      <c r="F21" s="425"/>
      <c r="G21" s="425"/>
      <c r="H21" s="425"/>
      <c r="I21" s="425"/>
      <c r="J21" s="425"/>
      <c r="K21" s="425"/>
      <c r="L21" s="425"/>
      <c r="M21" s="425"/>
    </row>
    <row r="22" spans="1:13" x14ac:dyDescent="0.3">
      <c r="A22" s="392" t="s">
        <v>191</v>
      </c>
    </row>
  </sheetData>
  <mergeCells count="6">
    <mergeCell ref="A21:M21"/>
    <mergeCell ref="A3:A4"/>
    <mergeCell ref="B3:C3"/>
    <mergeCell ref="E3:F3"/>
    <mergeCell ref="H3:I3"/>
    <mergeCell ref="K3:M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26"/>
  <sheetViews>
    <sheetView topLeftCell="I1" zoomScale="80" zoomScaleNormal="80" workbookViewId="0">
      <selection activeCell="I2" sqref="I2"/>
    </sheetView>
  </sheetViews>
  <sheetFormatPr defaultColWidth="8.90625" defaultRowHeight="13" x14ac:dyDescent="0.3"/>
  <cols>
    <col min="1" max="16384" width="8.90625" style="275"/>
  </cols>
  <sheetData>
    <row r="1" spans="1:9" ht="14.5" x14ac:dyDescent="0.35">
      <c r="A1" s="274" t="s">
        <v>192</v>
      </c>
      <c r="B1" s="274" t="s">
        <v>193</v>
      </c>
      <c r="C1" s="274" t="s">
        <v>194</v>
      </c>
      <c r="D1" s="274" t="s">
        <v>195</v>
      </c>
      <c r="E1" s="274" t="s">
        <v>182</v>
      </c>
      <c r="F1" s="274" t="s">
        <v>196</v>
      </c>
      <c r="G1" s="274" t="s">
        <v>197</v>
      </c>
      <c r="I1" s="275" t="s">
        <v>198</v>
      </c>
    </row>
    <row r="2" spans="1:9" ht="14.5" x14ac:dyDescent="0.35">
      <c r="A2" s="275">
        <v>2022</v>
      </c>
      <c r="B2" s="275">
        <v>1</v>
      </c>
      <c r="C2" s="274">
        <v>122.7</v>
      </c>
      <c r="D2" s="274">
        <v>164.2</v>
      </c>
      <c r="E2" s="274">
        <v>118.5</v>
      </c>
      <c r="F2" s="274">
        <v>132.6</v>
      </c>
      <c r="G2" s="274">
        <v>142</v>
      </c>
    </row>
    <row r="3" spans="1:9" ht="14.5" x14ac:dyDescent="0.35">
      <c r="B3" s="275">
        <v>2</v>
      </c>
      <c r="C3" s="274">
        <v>124.3</v>
      </c>
      <c r="D3" s="274">
        <v>165.8</v>
      </c>
      <c r="E3" s="274">
        <v>119.1</v>
      </c>
      <c r="F3" s="274">
        <v>134.9</v>
      </c>
      <c r="G3" s="274">
        <v>151.9</v>
      </c>
    </row>
    <row r="4" spans="1:9" ht="14.5" x14ac:dyDescent="0.35">
      <c r="B4" s="275">
        <v>3</v>
      </c>
      <c r="C4" s="274">
        <v>125.2</v>
      </c>
      <c r="D4" s="274">
        <v>182.2</v>
      </c>
      <c r="E4" s="274">
        <v>122.7</v>
      </c>
      <c r="F4" s="274">
        <v>148.5</v>
      </c>
      <c r="G4" s="274">
        <v>169.2</v>
      </c>
    </row>
    <row r="5" spans="1:9" ht="14.5" x14ac:dyDescent="0.35">
      <c r="B5" s="275">
        <v>4</v>
      </c>
      <c r="C5" s="274">
        <v>125.6</v>
      </c>
      <c r="D5" s="274">
        <v>187.1</v>
      </c>
      <c r="E5" s="274">
        <v>123.8</v>
      </c>
      <c r="F5" s="274">
        <v>152.80000000000001</v>
      </c>
      <c r="G5" s="274">
        <v>163.1</v>
      </c>
    </row>
    <row r="6" spans="1:9" ht="14.5" x14ac:dyDescent="0.35">
      <c r="B6" s="275">
        <v>5</v>
      </c>
      <c r="C6" s="274">
        <v>126.2</v>
      </c>
      <c r="D6" s="274">
        <v>185.5</v>
      </c>
      <c r="E6" s="274">
        <v>124</v>
      </c>
      <c r="F6" s="274">
        <v>154.30000000000001</v>
      </c>
      <c r="G6" s="274">
        <v>167.8</v>
      </c>
    </row>
    <row r="7" spans="1:9" ht="14.5" x14ac:dyDescent="0.35">
      <c r="B7" s="275">
        <v>6</v>
      </c>
      <c r="C7" s="274">
        <v>126.2</v>
      </c>
      <c r="D7" s="274">
        <v>183.8</v>
      </c>
      <c r="E7" s="274">
        <v>124.6</v>
      </c>
      <c r="F7" s="274">
        <v>153.30000000000001</v>
      </c>
      <c r="G7" s="274">
        <v>178.3</v>
      </c>
    </row>
    <row r="8" spans="1:9" ht="14.5" x14ac:dyDescent="0.35">
      <c r="B8" s="275">
        <v>7</v>
      </c>
      <c r="C8" s="274">
        <v>134.4</v>
      </c>
      <c r="D8" s="274">
        <v>184.4</v>
      </c>
      <c r="E8" s="274">
        <v>125.7</v>
      </c>
      <c r="F8" s="274">
        <v>155.30000000000001</v>
      </c>
      <c r="G8" s="274">
        <v>174.2</v>
      </c>
    </row>
    <row r="9" spans="1:9" ht="14.5" x14ac:dyDescent="0.35">
      <c r="B9" s="275">
        <v>8</v>
      </c>
      <c r="C9" s="274">
        <v>134.4</v>
      </c>
      <c r="D9" s="274">
        <v>187.6</v>
      </c>
      <c r="E9" s="274">
        <v>126.5</v>
      </c>
      <c r="F9" s="274">
        <v>158.30000000000001</v>
      </c>
      <c r="G9" s="274">
        <v>180.5</v>
      </c>
    </row>
    <row r="10" spans="1:9" ht="14.5" x14ac:dyDescent="0.35">
      <c r="B10" s="275">
        <v>9</v>
      </c>
      <c r="C10" s="274">
        <v>135</v>
      </c>
      <c r="D10" s="274">
        <v>191.4</v>
      </c>
      <c r="E10" s="274">
        <v>128.30000000000001</v>
      </c>
      <c r="F10" s="274">
        <v>154.9</v>
      </c>
      <c r="G10" s="274">
        <v>178.9</v>
      </c>
    </row>
    <row r="11" spans="1:9" ht="14.5" x14ac:dyDescent="0.35">
      <c r="B11" s="275">
        <v>10</v>
      </c>
      <c r="C11" s="274">
        <v>137.6</v>
      </c>
      <c r="D11" s="274">
        <v>192.4</v>
      </c>
      <c r="E11" s="274">
        <v>128.9</v>
      </c>
      <c r="F11" s="274">
        <v>155.19999999999999</v>
      </c>
      <c r="G11" s="274">
        <v>221.7</v>
      </c>
    </row>
    <row r="12" spans="1:9" ht="14.5" x14ac:dyDescent="0.35">
      <c r="B12" s="275">
        <v>11</v>
      </c>
      <c r="C12" s="274">
        <v>138.30000000000001</v>
      </c>
      <c r="D12" s="274">
        <v>189.1</v>
      </c>
      <c r="E12" s="274">
        <v>128.4</v>
      </c>
      <c r="F12" s="274">
        <v>156.19999999999999</v>
      </c>
      <c r="G12" s="274">
        <v>219.6</v>
      </c>
    </row>
    <row r="13" spans="1:9" ht="14.5" x14ac:dyDescent="0.35">
      <c r="B13" s="275">
        <v>12</v>
      </c>
      <c r="C13" s="274">
        <v>138.4</v>
      </c>
      <c r="D13" s="274">
        <v>185.7</v>
      </c>
      <c r="E13" s="274">
        <v>128.6</v>
      </c>
      <c r="F13" s="274">
        <v>156.5</v>
      </c>
      <c r="G13" s="274">
        <v>212.8</v>
      </c>
    </row>
    <row r="14" spans="1:9" ht="14.5" x14ac:dyDescent="0.35">
      <c r="A14" s="275">
        <v>2023</v>
      </c>
      <c r="B14" s="275">
        <v>1</v>
      </c>
      <c r="C14" s="276">
        <v>142.9</v>
      </c>
      <c r="D14" s="274">
        <v>171.1</v>
      </c>
      <c r="E14" s="274">
        <v>133.30000000000001</v>
      </c>
      <c r="F14" s="274">
        <v>154.30000000000001</v>
      </c>
      <c r="G14" s="274">
        <v>200.5</v>
      </c>
    </row>
    <row r="15" spans="1:9" ht="14.5" x14ac:dyDescent="0.35">
      <c r="B15" s="275">
        <v>2</v>
      </c>
      <c r="C15" s="276">
        <v>143.6</v>
      </c>
      <c r="D15" s="274">
        <v>165.2</v>
      </c>
      <c r="E15" s="274">
        <v>134.30000000000001</v>
      </c>
      <c r="F15" s="274">
        <v>153.5</v>
      </c>
      <c r="G15" s="274">
        <v>191.8</v>
      </c>
    </row>
    <row r="16" spans="1:9" ht="14.5" x14ac:dyDescent="0.35">
      <c r="B16" s="275">
        <v>3</v>
      </c>
      <c r="C16" s="276">
        <v>144.9</v>
      </c>
      <c r="D16" s="274">
        <v>160.1</v>
      </c>
      <c r="E16" s="274">
        <v>134.69999999999999</v>
      </c>
      <c r="F16" s="274">
        <v>151.1</v>
      </c>
      <c r="G16" s="274">
        <v>174.2</v>
      </c>
    </row>
    <row r="17" spans="1:9" ht="14.5" x14ac:dyDescent="0.35">
      <c r="B17" s="275">
        <v>4</v>
      </c>
      <c r="C17" s="276">
        <v>144.9</v>
      </c>
      <c r="D17" s="274">
        <v>156.30000000000001</v>
      </c>
      <c r="E17" s="274">
        <v>136.9</v>
      </c>
      <c r="F17" s="274">
        <v>149.6</v>
      </c>
      <c r="G17" s="274">
        <v>164.4</v>
      </c>
    </row>
    <row r="18" spans="1:9" ht="14.5" x14ac:dyDescent="0.35">
      <c r="B18" s="275">
        <v>5</v>
      </c>
      <c r="C18" s="276">
        <v>145.4</v>
      </c>
      <c r="D18" s="274">
        <v>152.80000000000001</v>
      </c>
      <c r="E18" s="274">
        <v>134.5</v>
      </c>
      <c r="F18" s="274">
        <v>145.4</v>
      </c>
      <c r="G18" s="274">
        <v>160.80000000000001</v>
      </c>
    </row>
    <row r="19" spans="1:9" ht="14.5" x14ac:dyDescent="0.35">
      <c r="B19" s="275">
        <v>6</v>
      </c>
      <c r="C19" s="276">
        <v>145.30000000000001</v>
      </c>
      <c r="D19" s="274">
        <v>149.19999999999999</v>
      </c>
      <c r="E19" s="274">
        <v>134.4</v>
      </c>
      <c r="F19" s="274">
        <v>139.4</v>
      </c>
      <c r="G19" s="274">
        <v>157.19999999999999</v>
      </c>
    </row>
    <row r="20" spans="1:9" ht="14.5" x14ac:dyDescent="0.35">
      <c r="B20" s="275">
        <v>7</v>
      </c>
      <c r="C20" s="276">
        <v>144.9</v>
      </c>
      <c r="D20" s="274">
        <v>145.1</v>
      </c>
      <c r="E20" s="274">
        <v>134.6</v>
      </c>
      <c r="F20" s="274">
        <v>137.69999999999999</v>
      </c>
      <c r="G20" s="274">
        <v>155.9</v>
      </c>
    </row>
    <row r="21" spans="1:9" ht="14.5" x14ac:dyDescent="0.35">
      <c r="B21" s="275">
        <v>8</v>
      </c>
      <c r="C21" s="276">
        <v>145.69999999999999</v>
      </c>
      <c r="D21" s="274">
        <v>144.1</v>
      </c>
      <c r="E21" s="274">
        <v>134.30000000000001</v>
      </c>
      <c r="F21" s="274">
        <v>137.19999999999999</v>
      </c>
      <c r="G21" s="274">
        <v>161.69999999999999</v>
      </c>
    </row>
    <row r="22" spans="1:9" ht="14.5" x14ac:dyDescent="0.35">
      <c r="B22" s="275">
        <v>9</v>
      </c>
      <c r="C22" s="276">
        <v>145.6</v>
      </c>
      <c r="D22" s="274">
        <v>140.5</v>
      </c>
      <c r="E22" s="274">
        <v>134.5</v>
      </c>
      <c r="F22" s="274">
        <v>134.4</v>
      </c>
      <c r="G22" s="274">
        <v>165.2</v>
      </c>
    </row>
    <row r="23" spans="1:9" ht="14.5" x14ac:dyDescent="0.35">
      <c r="B23" s="275">
        <v>10</v>
      </c>
      <c r="C23" s="276">
        <v>143.5</v>
      </c>
      <c r="D23" s="274">
        <v>137.6</v>
      </c>
      <c r="E23" s="274">
        <v>134.80000000000001</v>
      </c>
      <c r="F23" s="274">
        <v>133.6</v>
      </c>
      <c r="G23" s="274">
        <v>161.80000000000001</v>
      </c>
    </row>
    <row r="24" spans="1:9" ht="14.5" x14ac:dyDescent="0.35">
      <c r="B24" s="275">
        <v>11</v>
      </c>
      <c r="C24" s="276">
        <v>145.19999999999999</v>
      </c>
      <c r="D24" s="274">
        <v>136.9</v>
      </c>
      <c r="E24" s="274">
        <v>134.6</v>
      </c>
      <c r="F24" s="274">
        <v>134.30000000000001</v>
      </c>
      <c r="G24" s="274">
        <v>157.9</v>
      </c>
    </row>
    <row r="25" spans="1:9" ht="14.5" x14ac:dyDescent="0.35">
      <c r="B25" s="275">
        <v>12</v>
      </c>
      <c r="C25" s="276">
        <v>145.30000000000001</v>
      </c>
      <c r="D25" s="274">
        <v>136.4</v>
      </c>
      <c r="E25" s="274">
        <v>134.30000000000001</v>
      </c>
      <c r="F25" s="274">
        <v>135.1</v>
      </c>
      <c r="G25" s="274">
        <v>155</v>
      </c>
    </row>
    <row r="26" spans="1:9" ht="14.5" x14ac:dyDescent="0.35">
      <c r="A26" s="274"/>
      <c r="B26" s="274"/>
      <c r="C26" s="274"/>
      <c r="D26" s="274"/>
      <c r="E26" s="274"/>
      <c r="F26" s="274"/>
      <c r="G26" s="274"/>
      <c r="I26" s="275" t="s">
        <v>191</v>
      </c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0120D-E005-4D9F-AA76-631E7A90DAE4}">
  <dimension ref="A1:M14"/>
  <sheetViews>
    <sheetView topLeftCell="M1" zoomScale="80" zoomScaleNormal="80" workbookViewId="0">
      <selection activeCell="M2" sqref="M2"/>
    </sheetView>
  </sheetViews>
  <sheetFormatPr defaultColWidth="8.90625" defaultRowHeight="14.5" x14ac:dyDescent="0.35"/>
  <cols>
    <col min="1" max="1" width="17.6328125" style="29" customWidth="1"/>
    <col min="2" max="2" width="12.90625" style="29" customWidth="1"/>
    <col min="3" max="3" width="14.54296875" style="29" customWidth="1"/>
    <col min="4" max="8" width="12.90625" style="29" customWidth="1"/>
    <col min="9" max="9" width="13.6328125" style="29" customWidth="1"/>
    <col min="10" max="10" width="12.90625" style="29" customWidth="1"/>
    <col min="11" max="12" width="13.90625" style="29" customWidth="1"/>
    <col min="13" max="16384" width="8.90625" style="29"/>
  </cols>
  <sheetData>
    <row r="1" spans="1:13" ht="18.899999999999999" customHeight="1" x14ac:dyDescent="0.35">
      <c r="B1" s="40"/>
      <c r="C1" s="40"/>
      <c r="D1" s="40"/>
      <c r="E1" s="40"/>
      <c r="F1" s="40"/>
      <c r="G1" s="40"/>
      <c r="J1" s="40"/>
      <c r="M1" s="29" t="s">
        <v>393</v>
      </c>
    </row>
    <row r="2" spans="1:13" ht="42" customHeight="1" x14ac:dyDescent="0.35">
      <c r="A2" s="211"/>
      <c r="B2" s="58" t="s">
        <v>284</v>
      </c>
      <c r="C2" s="58" t="s">
        <v>285</v>
      </c>
      <c r="D2" s="58" t="s">
        <v>286</v>
      </c>
      <c r="E2" s="58" t="s">
        <v>287</v>
      </c>
      <c r="F2" s="58" t="s">
        <v>288</v>
      </c>
      <c r="G2" s="58" t="s">
        <v>289</v>
      </c>
      <c r="H2" s="58" t="s">
        <v>290</v>
      </c>
      <c r="I2" s="58" t="s">
        <v>291</v>
      </c>
      <c r="J2" s="58" t="s">
        <v>292</v>
      </c>
      <c r="K2" s="58" t="s">
        <v>293</v>
      </c>
      <c r="L2" s="393"/>
    </row>
    <row r="3" spans="1:13" x14ac:dyDescent="0.35">
      <c r="A3" s="206">
        <v>2021</v>
      </c>
      <c r="B3" s="76">
        <v>1420</v>
      </c>
      <c r="C3" s="76">
        <v>1465</v>
      </c>
      <c r="D3" s="76">
        <v>2974</v>
      </c>
      <c r="E3" s="76">
        <v>4165</v>
      </c>
      <c r="F3" s="76">
        <v>5539</v>
      </c>
      <c r="G3" s="76">
        <v>7999</v>
      </c>
      <c r="H3" s="76">
        <v>4777</v>
      </c>
      <c r="I3" s="76">
        <v>6751</v>
      </c>
      <c r="J3" s="76">
        <v>2923</v>
      </c>
      <c r="K3" s="76">
        <v>38085</v>
      </c>
      <c r="L3" s="76"/>
    </row>
    <row r="4" spans="1:13" x14ac:dyDescent="0.35">
      <c r="A4" s="206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3" x14ac:dyDescent="0.35">
      <c r="A5" s="40" t="s">
        <v>294</v>
      </c>
      <c r="B5" s="40"/>
      <c r="C5" s="40"/>
      <c r="D5" s="40"/>
      <c r="E5" s="40"/>
      <c r="F5" s="40"/>
      <c r="G5" s="40"/>
      <c r="J5" s="40"/>
    </row>
    <row r="6" spans="1:13" ht="43.5" x14ac:dyDescent="0.35">
      <c r="A6" s="211"/>
      <c r="B6" s="58" t="s">
        <v>284</v>
      </c>
      <c r="C6" s="58" t="s">
        <v>285</v>
      </c>
      <c r="D6" s="58" t="s">
        <v>286</v>
      </c>
      <c r="E6" s="58" t="s">
        <v>287</v>
      </c>
      <c r="F6" s="58" t="s">
        <v>288</v>
      </c>
      <c r="G6" s="58" t="s">
        <v>289</v>
      </c>
      <c r="H6" s="58" t="s">
        <v>290</v>
      </c>
      <c r="I6" s="58" t="s">
        <v>291</v>
      </c>
      <c r="J6" s="58" t="s">
        <v>292</v>
      </c>
      <c r="K6" s="58" t="s">
        <v>293</v>
      </c>
      <c r="L6" s="393"/>
    </row>
    <row r="7" spans="1:13" x14ac:dyDescent="0.35">
      <c r="A7" s="75">
        <v>2022</v>
      </c>
      <c r="B7" s="270">
        <v>1421</v>
      </c>
      <c r="C7" s="271">
        <v>1479</v>
      </c>
      <c r="D7" s="270">
        <v>3091</v>
      </c>
      <c r="E7" s="271">
        <v>4206</v>
      </c>
      <c r="F7" s="270">
        <v>4563</v>
      </c>
      <c r="G7" s="271">
        <v>7471</v>
      </c>
      <c r="H7" s="270">
        <v>4926</v>
      </c>
      <c r="I7" s="271">
        <v>6864</v>
      </c>
      <c r="J7" s="270">
        <v>3995</v>
      </c>
      <c r="K7" s="272">
        <v>38060</v>
      </c>
      <c r="L7" s="394"/>
      <c r="M7" s="273"/>
    </row>
    <row r="8" spans="1:13" ht="16.5" customHeight="1" x14ac:dyDescent="0.35">
      <c r="A8" s="206"/>
      <c r="B8" s="65">
        <f t="shared" ref="B8:K8" si="0">(B7-B3)/B3</f>
        <v>7.0422535211267609E-4</v>
      </c>
      <c r="C8" s="65">
        <f t="shared" si="0"/>
        <v>9.5563139931740607E-3</v>
      </c>
      <c r="D8" s="65">
        <f t="shared" si="0"/>
        <v>3.934095494283793E-2</v>
      </c>
      <c r="E8" s="65">
        <f t="shared" si="0"/>
        <v>9.843937575030012E-3</v>
      </c>
      <c r="F8" s="73">
        <f t="shared" si="0"/>
        <v>-0.17620509117169164</v>
      </c>
      <c r="G8" s="73">
        <f t="shared" si="0"/>
        <v>-6.6008251031378917E-2</v>
      </c>
      <c r="H8" s="65">
        <f t="shared" si="0"/>
        <v>3.1191124136487336E-2</v>
      </c>
      <c r="I8" s="65">
        <f t="shared" si="0"/>
        <v>1.6738260998370613E-2</v>
      </c>
      <c r="J8" s="65">
        <f t="shared" si="0"/>
        <v>0.36674649332877179</v>
      </c>
      <c r="K8" s="65">
        <f t="shared" si="0"/>
        <v>-6.5642641459892344E-4</v>
      </c>
      <c r="L8" s="65"/>
    </row>
    <row r="9" spans="1:13" ht="19.5" customHeight="1" x14ac:dyDescent="0.35">
      <c r="A9" s="206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3" ht="19.5" customHeight="1" x14ac:dyDescent="0.35">
      <c r="A10" s="206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</row>
    <row r="11" spans="1:13" ht="76.5" customHeight="1" x14ac:dyDescent="0.35">
      <c r="B11" s="58" t="s">
        <v>284</v>
      </c>
      <c r="C11" s="58" t="s">
        <v>285</v>
      </c>
      <c r="D11" s="58" t="s">
        <v>286</v>
      </c>
      <c r="E11" s="58" t="s">
        <v>287</v>
      </c>
      <c r="F11" s="58" t="s">
        <v>288</v>
      </c>
      <c r="G11" s="58" t="s">
        <v>289</v>
      </c>
      <c r="H11" s="58" t="s">
        <v>290</v>
      </c>
      <c r="I11" s="58" t="s">
        <v>291</v>
      </c>
      <c r="J11" s="58" t="s">
        <v>292</v>
      </c>
      <c r="K11" s="58" t="s">
        <v>293</v>
      </c>
      <c r="L11" s="393"/>
    </row>
    <row r="12" spans="1:13" ht="19.5" customHeight="1" x14ac:dyDescent="0.35">
      <c r="A12" s="74">
        <v>2023</v>
      </c>
      <c r="B12" s="270">
        <v>1684</v>
      </c>
      <c r="C12" s="270">
        <v>1770</v>
      </c>
      <c r="D12" s="270">
        <v>3461</v>
      </c>
      <c r="E12" s="270">
        <v>4569</v>
      </c>
      <c r="F12" s="270">
        <v>5134</v>
      </c>
      <c r="G12" s="270">
        <v>7939</v>
      </c>
      <c r="H12" s="270">
        <v>5286</v>
      </c>
      <c r="I12" s="270">
        <v>7483</v>
      </c>
      <c r="J12" s="270">
        <v>4914</v>
      </c>
      <c r="K12" s="270">
        <v>42289</v>
      </c>
      <c r="L12" s="395"/>
    </row>
    <row r="13" spans="1:13" ht="13.5" customHeight="1" x14ac:dyDescent="0.35">
      <c r="B13" s="73">
        <f>(B12-B7)/B7</f>
        <v>0.18508092892329345</v>
      </c>
      <c r="C13" s="73">
        <f t="shared" ref="C13:K13" si="1">(C12-C7)/C7</f>
        <v>0.19675456389452334</v>
      </c>
      <c r="D13" s="65">
        <f>(D12-D7)/D7</f>
        <v>0.11970236169524426</v>
      </c>
      <c r="E13" s="65">
        <f t="shared" si="1"/>
        <v>8.6305278174037089E-2</v>
      </c>
      <c r="F13" s="65">
        <f t="shared" si="1"/>
        <v>0.12513697129081744</v>
      </c>
      <c r="G13" s="65">
        <f t="shared" si="1"/>
        <v>6.2642216570740192E-2</v>
      </c>
      <c r="H13" s="65">
        <f t="shared" si="1"/>
        <v>7.3081607795371498E-2</v>
      </c>
      <c r="I13" s="65">
        <f t="shared" si="1"/>
        <v>9.0180652680652687E-2</v>
      </c>
      <c r="J13" s="73">
        <f t="shared" si="1"/>
        <v>0.2300375469336671</v>
      </c>
      <c r="K13" s="65">
        <f t="shared" si="1"/>
        <v>0.11111403047819232</v>
      </c>
      <c r="L13" s="65"/>
      <c r="M13" s="14" t="s">
        <v>295</v>
      </c>
    </row>
    <row r="14" spans="1:13" ht="13.5" customHeight="1" x14ac:dyDescent="0.35">
      <c r="M14" s="16" t="s">
        <v>283</v>
      </c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S44"/>
  <sheetViews>
    <sheetView zoomScale="80" zoomScaleNormal="80" workbookViewId="0">
      <selection activeCell="A2" sqref="A2"/>
    </sheetView>
  </sheetViews>
  <sheetFormatPr defaultColWidth="8.90625" defaultRowHeight="13" x14ac:dyDescent="0.3"/>
  <cols>
    <col min="1" max="1" width="24.90625" style="215" customWidth="1"/>
    <col min="2" max="2" width="10.08984375" style="215" customWidth="1"/>
    <col min="3" max="3" width="5.08984375" style="215" customWidth="1"/>
    <col min="4" max="4" width="10" style="215" customWidth="1"/>
    <col min="5" max="6" width="8.90625" style="215"/>
    <col min="7" max="8" width="11.453125" style="215" customWidth="1"/>
    <col min="9" max="9" width="10.90625" style="215" customWidth="1"/>
    <col min="10" max="11" width="11.453125" style="215" customWidth="1"/>
    <col min="12" max="12" width="10.90625" style="215" customWidth="1"/>
    <col min="13" max="13" width="8.90625" style="215"/>
    <col min="14" max="14" width="9.90625" style="215" customWidth="1"/>
    <col min="15" max="15" width="8.90625" style="215"/>
    <col min="16" max="17" width="2.90625" style="215" customWidth="1"/>
    <col min="18" max="16384" width="8.90625" style="215"/>
  </cols>
  <sheetData>
    <row r="1" spans="1:18" ht="14.5" x14ac:dyDescent="0.35">
      <c r="A1" s="431" t="s">
        <v>199</v>
      </c>
      <c r="B1" s="431"/>
      <c r="C1" s="431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  <c r="O1" s="432"/>
      <c r="P1" s="432"/>
      <c r="Q1" s="432"/>
      <c r="R1" s="432"/>
    </row>
    <row r="2" spans="1:18" ht="14.5" x14ac:dyDescent="0.35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7"/>
      <c r="L2" s="217"/>
      <c r="M2" s="217"/>
      <c r="N2" s="217"/>
      <c r="O2" s="217"/>
      <c r="P2" s="217"/>
      <c r="Q2" s="217"/>
      <c r="R2" s="216"/>
    </row>
    <row r="3" spans="1:18" ht="58" x14ac:dyDescent="0.3">
      <c r="A3" s="433"/>
      <c r="B3" s="219" t="s">
        <v>200</v>
      </c>
      <c r="C3" s="218"/>
      <c r="D3" s="219" t="s">
        <v>201</v>
      </c>
      <c r="E3" s="219" t="s">
        <v>194</v>
      </c>
      <c r="F3" s="219" t="s">
        <v>202</v>
      </c>
      <c r="G3" s="219" t="s">
        <v>195</v>
      </c>
      <c r="H3" s="219" t="s">
        <v>203</v>
      </c>
      <c r="I3" s="219" t="s">
        <v>204</v>
      </c>
      <c r="J3" s="219" t="s">
        <v>205</v>
      </c>
      <c r="K3" s="220" t="s">
        <v>206</v>
      </c>
      <c r="L3" s="220" t="s">
        <v>207</v>
      </c>
      <c r="M3" s="220" t="s">
        <v>208</v>
      </c>
      <c r="N3" s="220" t="s">
        <v>209</v>
      </c>
      <c r="O3" s="220" t="s">
        <v>210</v>
      </c>
      <c r="P3" s="221"/>
      <c r="Q3" s="221"/>
      <c r="R3" s="219" t="s">
        <v>211</v>
      </c>
    </row>
    <row r="4" spans="1:18" ht="14.5" x14ac:dyDescent="0.3">
      <c r="A4" s="434"/>
      <c r="B4" s="223" t="s">
        <v>212</v>
      </c>
      <c r="C4" s="222"/>
      <c r="D4" s="224" t="s">
        <v>212</v>
      </c>
      <c r="E4" s="220" t="s">
        <v>213</v>
      </c>
      <c r="F4" s="220" t="s">
        <v>213</v>
      </c>
      <c r="G4" s="220" t="s">
        <v>213</v>
      </c>
      <c r="H4" s="220" t="s">
        <v>213</v>
      </c>
      <c r="I4" s="220" t="s">
        <v>213</v>
      </c>
      <c r="J4" s="220" t="s">
        <v>213</v>
      </c>
      <c r="K4" s="220" t="s">
        <v>213</v>
      </c>
      <c r="L4" s="220" t="s">
        <v>213</v>
      </c>
      <c r="M4" s="220" t="s">
        <v>213</v>
      </c>
      <c r="N4" s="220" t="s">
        <v>213</v>
      </c>
      <c r="O4" s="220" t="s">
        <v>213</v>
      </c>
      <c r="P4" s="225"/>
      <c r="Q4" s="225"/>
      <c r="R4" s="220" t="s">
        <v>40</v>
      </c>
    </row>
    <row r="5" spans="1:18" ht="14.5" x14ac:dyDescent="0.35">
      <c r="A5" s="226"/>
      <c r="B5" s="226"/>
      <c r="C5" s="226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</row>
    <row r="6" spans="1:18" ht="14.5" x14ac:dyDescent="0.35">
      <c r="A6" s="226"/>
      <c r="B6" s="226"/>
      <c r="C6" s="226"/>
      <c r="D6" s="228"/>
      <c r="E6" s="229"/>
      <c r="F6" s="228"/>
      <c r="G6" s="228"/>
      <c r="H6" s="228"/>
      <c r="I6" s="435" t="s">
        <v>214</v>
      </c>
      <c r="J6" s="435"/>
      <c r="K6" s="228"/>
      <c r="L6" s="229"/>
      <c r="M6" s="229"/>
      <c r="N6" s="229"/>
      <c r="O6" s="229"/>
      <c r="P6" s="229"/>
      <c r="Q6" s="229"/>
      <c r="R6" s="229"/>
    </row>
    <row r="7" spans="1:18" ht="14.5" x14ac:dyDescent="0.35">
      <c r="A7" s="226"/>
      <c r="B7" s="226"/>
      <c r="C7" s="226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</row>
    <row r="8" spans="1:18" ht="14.5" x14ac:dyDescent="0.35">
      <c r="A8" s="231" t="s">
        <v>215</v>
      </c>
      <c r="B8" s="232">
        <v>62557</v>
      </c>
      <c r="C8" s="233"/>
      <c r="D8" s="232">
        <v>75531.500165230245</v>
      </c>
      <c r="E8" s="234">
        <v>5.6409131754219421</v>
      </c>
      <c r="F8" s="234">
        <v>27.788671422510276</v>
      </c>
      <c r="G8" s="234">
        <v>8.1896324905267708</v>
      </c>
      <c r="H8" s="234">
        <v>5.6441170756004313</v>
      </c>
      <c r="I8" s="234">
        <v>9.3529081429797767</v>
      </c>
      <c r="J8" s="234">
        <v>5.2407852593072759</v>
      </c>
      <c r="K8" s="234">
        <v>3.420957626620976</v>
      </c>
      <c r="L8" s="234">
        <v>9.4635782638864843</v>
      </c>
      <c r="M8" s="234">
        <v>5.2215389216044192</v>
      </c>
      <c r="N8" s="234">
        <v>3.0686025077682184</v>
      </c>
      <c r="O8" s="234">
        <v>16.968295113773316</v>
      </c>
      <c r="P8" s="235"/>
      <c r="Q8" s="235"/>
      <c r="R8" s="234">
        <v>51.412437462589033</v>
      </c>
    </row>
    <row r="9" spans="1:18" ht="14.5" x14ac:dyDescent="0.35">
      <c r="A9" s="231" t="s">
        <v>4</v>
      </c>
      <c r="B9" s="232">
        <v>31064</v>
      </c>
      <c r="C9" s="233"/>
      <c r="D9" s="232">
        <v>37393.394812245191</v>
      </c>
      <c r="E9" s="234">
        <v>13.521022913914727</v>
      </c>
      <c r="F9" s="234">
        <v>8.6235213567167754</v>
      </c>
      <c r="G9" s="234">
        <v>11.512529009581025</v>
      </c>
      <c r="H9" s="234">
        <v>4.8946797788104535</v>
      </c>
      <c r="I9" s="234">
        <v>14.527953284929621</v>
      </c>
      <c r="J9" s="234">
        <v>6.5378483787264328</v>
      </c>
      <c r="K9" s="234">
        <v>6.578728316605897</v>
      </c>
      <c r="L9" s="234">
        <v>11.053405889523352</v>
      </c>
      <c r="M9" s="234">
        <v>6.3262118365326856</v>
      </c>
      <c r="N9" s="234">
        <v>2.7850479838146329</v>
      </c>
      <c r="O9" s="234">
        <v>13.639051250844295</v>
      </c>
      <c r="P9" s="235"/>
      <c r="Q9" s="235"/>
      <c r="R9" s="234">
        <v>46.396885894719645</v>
      </c>
    </row>
    <row r="10" spans="1:18" ht="14.5" x14ac:dyDescent="0.35">
      <c r="A10" s="231" t="s">
        <v>113</v>
      </c>
      <c r="B10" s="232">
        <v>19662</v>
      </c>
      <c r="C10" s="233"/>
      <c r="D10" s="232">
        <v>22953.035756584199</v>
      </c>
      <c r="E10" s="234">
        <v>11.339663197917456</v>
      </c>
      <c r="F10" s="234">
        <v>14.989778638284651</v>
      </c>
      <c r="G10" s="234">
        <v>14.229174034270176</v>
      </c>
      <c r="H10" s="234">
        <v>6.6571320579890738</v>
      </c>
      <c r="I10" s="234">
        <v>15.822595679527494</v>
      </c>
      <c r="J10" s="234">
        <v>7.1894682743196601</v>
      </c>
      <c r="K10" s="234">
        <v>7.3070880118419419</v>
      </c>
      <c r="L10" s="234">
        <v>8.0135150554422729</v>
      </c>
      <c r="M10" s="234">
        <v>3.2768034007477778</v>
      </c>
      <c r="N10" s="234">
        <v>2.3187498885910482</v>
      </c>
      <c r="O10" s="234">
        <v>8.8560317610687953</v>
      </c>
      <c r="P10" s="235"/>
      <c r="Q10" s="235"/>
      <c r="R10" s="234">
        <v>41.575834403906839</v>
      </c>
    </row>
    <row r="11" spans="1:18" ht="14.5" x14ac:dyDescent="0.3">
      <c r="A11" s="236"/>
      <c r="B11" s="237"/>
      <c r="C11" s="238"/>
      <c r="D11" s="237"/>
      <c r="E11" s="239"/>
      <c r="F11" s="239"/>
      <c r="G11" s="239"/>
      <c r="H11" s="239"/>
      <c r="I11" s="239"/>
      <c r="J11" s="239"/>
      <c r="K11" s="239"/>
      <c r="L11" s="239"/>
      <c r="M11" s="239"/>
      <c r="N11" s="239"/>
      <c r="O11" s="239"/>
      <c r="P11" s="240"/>
      <c r="Q11" s="241"/>
      <c r="R11" s="239"/>
    </row>
    <row r="12" spans="1:18" ht="14.5" x14ac:dyDescent="0.35">
      <c r="A12" s="242"/>
      <c r="B12" s="228"/>
      <c r="C12" s="238"/>
      <c r="D12" s="228"/>
      <c r="E12" s="239"/>
      <c r="F12" s="239"/>
      <c r="G12" s="239"/>
      <c r="H12" s="239"/>
      <c r="I12" s="436" t="s">
        <v>216</v>
      </c>
      <c r="J12" s="436"/>
      <c r="K12" s="228"/>
      <c r="L12" s="239"/>
      <c r="M12" s="239"/>
      <c r="N12" s="228"/>
      <c r="O12" s="228"/>
      <c r="P12" s="240"/>
      <c r="Q12" s="243"/>
      <c r="R12" s="239"/>
    </row>
    <row r="13" spans="1:18" ht="14.5" x14ac:dyDescent="0.35">
      <c r="A13" s="242"/>
      <c r="B13" s="244"/>
      <c r="C13" s="238"/>
      <c r="D13" s="244"/>
      <c r="E13" s="239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40"/>
      <c r="Q13" s="245"/>
      <c r="R13" s="239"/>
    </row>
    <row r="14" spans="1:18" ht="14.5" x14ac:dyDescent="0.35">
      <c r="A14" s="242" t="s">
        <v>217</v>
      </c>
      <c r="B14" s="237">
        <v>27565.004798388516</v>
      </c>
      <c r="C14" s="233"/>
      <c r="D14" s="237">
        <v>31258.526425777422</v>
      </c>
      <c r="E14" s="246">
        <v>8.2562317946315709</v>
      </c>
      <c r="F14" s="246">
        <v>24.825570404800278</v>
      </c>
      <c r="G14" s="246">
        <v>6.6673323879884059</v>
      </c>
      <c r="H14" s="246">
        <v>4.9876131845110008</v>
      </c>
      <c r="I14" s="246">
        <v>12.808801979644063</v>
      </c>
      <c r="J14" s="246">
        <v>5.829247270676766</v>
      </c>
      <c r="K14" s="246">
        <v>3.2323511333803339</v>
      </c>
      <c r="L14" s="246">
        <v>11.231612172437186</v>
      </c>
      <c r="M14" s="246">
        <v>2.3143512507835764</v>
      </c>
      <c r="N14" s="246">
        <v>4.9640599941809143</v>
      </c>
      <c r="O14" s="246">
        <v>14.882828426965823</v>
      </c>
      <c r="P14" s="247"/>
      <c r="Q14" s="247"/>
      <c r="R14" s="246">
        <v>43.434920706742254</v>
      </c>
    </row>
    <row r="15" spans="1:18" ht="14.5" x14ac:dyDescent="0.35">
      <c r="A15" s="231" t="s">
        <v>218</v>
      </c>
      <c r="B15" s="237">
        <v>25502.990802325476</v>
      </c>
      <c r="C15" s="233"/>
      <c r="D15" s="237">
        <v>30943.663164691687</v>
      </c>
      <c r="E15" s="246">
        <v>8.6392324366344742</v>
      </c>
      <c r="F15" s="246">
        <v>17.070290687792841</v>
      </c>
      <c r="G15" s="246">
        <v>10.628885087865465</v>
      </c>
      <c r="H15" s="246">
        <v>5.155902688635285</v>
      </c>
      <c r="I15" s="246">
        <v>13.417736166317146</v>
      </c>
      <c r="J15" s="246">
        <v>6.3307581622294178</v>
      </c>
      <c r="K15" s="246">
        <v>8.6451441323426295</v>
      </c>
      <c r="L15" s="246">
        <v>9.9425318008928798</v>
      </c>
      <c r="M15" s="246">
        <v>4.6623206336394096</v>
      </c>
      <c r="N15" s="246">
        <v>2.1601576251196462</v>
      </c>
      <c r="O15" s="246">
        <v>13.347040578531136</v>
      </c>
      <c r="P15" s="247"/>
      <c r="Q15" s="247"/>
      <c r="R15" s="246">
        <v>44.346152957909155</v>
      </c>
    </row>
    <row r="16" spans="1:18" ht="14.5" x14ac:dyDescent="0.35">
      <c r="A16" s="231" t="s">
        <v>110</v>
      </c>
      <c r="B16" s="237">
        <v>52046.409061424369</v>
      </c>
      <c r="C16" s="233"/>
      <c r="D16" s="237">
        <v>63004.230861067648</v>
      </c>
      <c r="E16" s="246">
        <v>8.009269806561603</v>
      </c>
      <c r="F16" s="246">
        <v>24.017534470331508</v>
      </c>
      <c r="G16" s="246">
        <v>10.890871201878216</v>
      </c>
      <c r="H16" s="246">
        <v>6.4403782775607192</v>
      </c>
      <c r="I16" s="246">
        <v>10.595323163920584</v>
      </c>
      <c r="J16" s="246">
        <v>5.7365121117166344</v>
      </c>
      <c r="K16" s="246">
        <v>2.8998071187749632</v>
      </c>
      <c r="L16" s="246">
        <v>8.4080631610897978</v>
      </c>
      <c r="M16" s="246">
        <v>5.482499192552976</v>
      </c>
      <c r="N16" s="246">
        <v>2.776510863154753</v>
      </c>
      <c r="O16" s="246">
        <v>14.743230632458301</v>
      </c>
      <c r="P16" s="247"/>
      <c r="Q16" s="247"/>
      <c r="R16" s="246">
        <v>51.091445958936887</v>
      </c>
    </row>
    <row r="17" spans="1:19" ht="14.5" x14ac:dyDescent="0.3">
      <c r="A17" s="248"/>
      <c r="B17" s="237"/>
      <c r="C17" s="238"/>
      <c r="D17" s="237"/>
      <c r="E17" s="239"/>
      <c r="F17" s="239"/>
      <c r="G17" s="239"/>
      <c r="H17" s="239"/>
      <c r="I17" s="239"/>
      <c r="J17" s="239"/>
      <c r="K17" s="239"/>
      <c r="L17" s="239"/>
      <c r="M17" s="239"/>
      <c r="N17" s="239"/>
      <c r="O17" s="239"/>
      <c r="P17" s="240"/>
      <c r="Q17" s="240"/>
      <c r="R17" s="239"/>
    </row>
    <row r="18" spans="1:19" ht="14.5" x14ac:dyDescent="0.35">
      <c r="A18" s="242"/>
      <c r="B18" s="228"/>
      <c r="C18" s="238"/>
      <c r="D18" s="228"/>
      <c r="E18" s="239"/>
      <c r="F18" s="239"/>
      <c r="G18" s="239"/>
      <c r="H18" s="239"/>
      <c r="I18" s="228"/>
      <c r="J18" s="249" t="s">
        <v>219</v>
      </c>
      <c r="K18" s="239"/>
      <c r="L18" s="239"/>
      <c r="M18" s="239"/>
      <c r="N18" s="239"/>
      <c r="O18" s="239"/>
      <c r="P18" s="240"/>
      <c r="Q18" s="240"/>
      <c r="R18" s="239"/>
    </row>
    <row r="19" spans="1:19" ht="14.5" x14ac:dyDescent="0.35">
      <c r="A19" s="242"/>
      <c r="B19" s="250"/>
      <c r="C19" s="238"/>
      <c r="D19" s="250"/>
      <c r="E19" s="239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40"/>
      <c r="Q19" s="240"/>
      <c r="R19" s="239"/>
    </row>
    <row r="20" spans="1:19" ht="14.5" x14ac:dyDescent="0.35">
      <c r="A20" s="242" t="s">
        <v>220</v>
      </c>
      <c r="B20" s="237">
        <v>7896.5506765718646</v>
      </c>
      <c r="C20" s="233"/>
      <c r="D20" s="237">
        <v>9226.8484742369219</v>
      </c>
      <c r="E20" s="246">
        <v>9.3354567633330809</v>
      </c>
      <c r="F20" s="246">
        <v>3.0013554045950124</v>
      </c>
      <c r="G20" s="246">
        <v>14.841074157328563</v>
      </c>
      <c r="H20" s="246">
        <v>6.1544483743911051</v>
      </c>
      <c r="I20" s="246">
        <v>19.696046166505909</v>
      </c>
      <c r="J20" s="246">
        <v>6.9937699967409479</v>
      </c>
      <c r="K20" s="246">
        <v>6.3872409435463826</v>
      </c>
      <c r="L20" s="246">
        <v>14.828778404508075</v>
      </c>
      <c r="M20" s="246">
        <v>8.2230753424163421</v>
      </c>
      <c r="N20" s="246">
        <v>2.4856335256517212</v>
      </c>
      <c r="O20" s="246">
        <v>8.0531209209825914</v>
      </c>
      <c r="P20" s="247"/>
      <c r="Q20" s="247"/>
      <c r="R20" s="246">
        <v>43.19224354347552</v>
      </c>
    </row>
    <row r="21" spans="1:19" ht="14.5" x14ac:dyDescent="0.35">
      <c r="A21" s="242" t="s">
        <v>221</v>
      </c>
      <c r="B21" s="237">
        <v>15348.70498646855</v>
      </c>
      <c r="C21" s="233"/>
      <c r="D21" s="237">
        <v>17837.521575633808</v>
      </c>
      <c r="E21" s="246">
        <v>8.2223610971492924</v>
      </c>
      <c r="F21" s="246">
        <v>6.9201589711857094</v>
      </c>
      <c r="G21" s="246">
        <v>13.572356964414206</v>
      </c>
      <c r="H21" s="246">
        <v>7.2013896273408733</v>
      </c>
      <c r="I21" s="246">
        <v>16.671556663380041</v>
      </c>
      <c r="J21" s="246">
        <v>7.19788313662366</v>
      </c>
      <c r="K21" s="246">
        <v>5.1194986508718694</v>
      </c>
      <c r="L21" s="246">
        <v>12.99268429705748</v>
      </c>
      <c r="M21" s="246">
        <v>5.4907212430081334</v>
      </c>
      <c r="N21" s="246">
        <v>3.5354716415617946</v>
      </c>
      <c r="O21" s="246">
        <v>13.075917707406932</v>
      </c>
      <c r="P21" s="247"/>
      <c r="Q21" s="247"/>
      <c r="R21" s="246">
        <v>43.184809952155149</v>
      </c>
    </row>
    <row r="22" spans="1:19" ht="14.5" x14ac:dyDescent="0.35">
      <c r="A22" s="242" t="s">
        <v>222</v>
      </c>
      <c r="B22" s="237">
        <v>29249.25529245536</v>
      </c>
      <c r="C22" s="233"/>
      <c r="D22" s="237">
        <v>33296.724708732101</v>
      </c>
      <c r="E22" s="246">
        <v>9.055408310576281</v>
      </c>
      <c r="F22" s="246">
        <v>10.782225670150863</v>
      </c>
      <c r="G22" s="246">
        <v>13.098260872517219</v>
      </c>
      <c r="H22" s="246">
        <v>8.5078050925016662</v>
      </c>
      <c r="I22" s="246">
        <v>14.630112437005542</v>
      </c>
      <c r="J22" s="246">
        <v>5.9700077127307916</v>
      </c>
      <c r="K22" s="246">
        <v>5.6510789256592666</v>
      </c>
      <c r="L22" s="246">
        <v>11.233805968136497</v>
      </c>
      <c r="M22" s="246">
        <v>5.0073173999399669</v>
      </c>
      <c r="N22" s="246">
        <v>4.8228383623776638</v>
      </c>
      <c r="O22" s="246">
        <v>11.241139248404327</v>
      </c>
      <c r="P22" s="247"/>
      <c r="Q22" s="247"/>
      <c r="R22" s="246">
        <v>41.592896471684931</v>
      </c>
    </row>
    <row r="23" spans="1:19" ht="14.5" x14ac:dyDescent="0.35">
      <c r="A23" s="242" t="s">
        <v>223</v>
      </c>
      <c r="B23" s="237">
        <v>83144.330439039841</v>
      </c>
      <c r="C23" s="233"/>
      <c r="D23" s="237">
        <v>99575.011486353324</v>
      </c>
      <c r="E23" s="246">
        <v>9.6003800053536743</v>
      </c>
      <c r="F23" s="246">
        <v>21.36655802324152</v>
      </c>
      <c r="G23" s="246">
        <v>10.469958722247572</v>
      </c>
      <c r="H23" s="246">
        <v>6.1532367160586414</v>
      </c>
      <c r="I23" s="246">
        <v>11.417057375768868</v>
      </c>
      <c r="J23" s="246">
        <v>5.9962926167820809</v>
      </c>
      <c r="K23" s="246">
        <v>5.908903195228608</v>
      </c>
      <c r="L23" s="246">
        <v>8.7220392737267467</v>
      </c>
      <c r="M23" s="246">
        <v>4.0287613113638159</v>
      </c>
      <c r="N23" s="246">
        <v>2.7692200531608839</v>
      </c>
      <c r="O23" s="246">
        <v>13.56759270706784</v>
      </c>
      <c r="P23" s="247"/>
      <c r="Q23" s="247"/>
      <c r="R23" s="246">
        <v>45.866733422239683</v>
      </c>
    </row>
    <row r="24" spans="1:19" ht="14.5" x14ac:dyDescent="0.35">
      <c r="A24" s="242" t="s">
        <v>224</v>
      </c>
      <c r="B24" s="237">
        <v>360505.0683231579</v>
      </c>
      <c r="C24" s="233"/>
      <c r="D24" s="237">
        <v>445361.21540255082</v>
      </c>
      <c r="E24" s="246">
        <v>5.5615437963541989</v>
      </c>
      <c r="F24" s="246">
        <v>38.617658802262774</v>
      </c>
      <c r="G24" s="246">
        <v>6.1199715316878232</v>
      </c>
      <c r="H24" s="246">
        <v>3.414932136644063</v>
      </c>
      <c r="I24" s="246">
        <v>6.9248026115405494</v>
      </c>
      <c r="J24" s="246">
        <v>5.1402524001053687</v>
      </c>
      <c r="K24" s="246">
        <v>2.5596452700695194</v>
      </c>
      <c r="L24" s="246">
        <v>6.0886032534772925</v>
      </c>
      <c r="M24" s="246">
        <v>4.6152551419433392</v>
      </c>
      <c r="N24" s="246">
        <v>1.7403620065005641</v>
      </c>
      <c r="O24" s="246">
        <v>19.216973049414491</v>
      </c>
      <c r="P24" s="247"/>
      <c r="Q24" s="247"/>
      <c r="R24" s="246">
        <v>59.189548348708797</v>
      </c>
    </row>
    <row r="25" spans="1:19" ht="14.5" x14ac:dyDescent="0.3">
      <c r="A25" s="231"/>
      <c r="B25" s="237"/>
      <c r="C25" s="238"/>
      <c r="D25" s="237"/>
      <c r="E25" s="239"/>
      <c r="F25" s="239"/>
      <c r="G25" s="239"/>
      <c r="H25" s="239"/>
      <c r="I25" s="239"/>
      <c r="J25" s="239"/>
      <c r="K25" s="239"/>
      <c r="L25" s="239"/>
      <c r="M25" s="239"/>
      <c r="N25" s="239"/>
      <c r="O25" s="239"/>
      <c r="P25" s="240"/>
      <c r="Q25" s="240"/>
      <c r="R25" s="239"/>
    </row>
    <row r="26" spans="1:19" ht="14.5" x14ac:dyDescent="0.3">
      <c r="A26" s="231"/>
      <c r="B26" s="228"/>
      <c r="C26" s="238"/>
      <c r="D26" s="228"/>
      <c r="E26" s="239"/>
      <c r="F26" s="239"/>
      <c r="G26" s="239"/>
      <c r="H26" s="239"/>
      <c r="I26" s="239"/>
      <c r="J26" s="251" t="s">
        <v>225</v>
      </c>
      <c r="K26" s="228"/>
      <c r="L26" s="239"/>
      <c r="M26" s="239"/>
      <c r="N26" s="239"/>
      <c r="O26" s="239"/>
      <c r="P26" s="240"/>
      <c r="Q26" s="240"/>
      <c r="R26" s="239"/>
    </row>
    <row r="27" spans="1:19" ht="14.5" x14ac:dyDescent="0.3">
      <c r="A27" s="231"/>
      <c r="B27" s="221"/>
      <c r="C27" s="238"/>
      <c r="D27" s="221"/>
      <c r="E27" s="239"/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40"/>
      <c r="Q27" s="240"/>
      <c r="R27" s="239"/>
    </row>
    <row r="28" spans="1:19" ht="14.5" x14ac:dyDescent="0.35">
      <c r="A28" s="231" t="s">
        <v>226</v>
      </c>
      <c r="B28" s="237">
        <v>34361.746114971997</v>
      </c>
      <c r="C28" s="233"/>
      <c r="D28" s="237">
        <v>41134.738945709461</v>
      </c>
      <c r="E28" s="246">
        <v>17.512065596404952</v>
      </c>
      <c r="F28" s="246">
        <v>0.4882164445900064</v>
      </c>
      <c r="G28" s="246">
        <v>17.892577994918987</v>
      </c>
      <c r="H28" s="246">
        <v>10.328052291762839</v>
      </c>
      <c r="I28" s="246">
        <v>13.97235196301105</v>
      </c>
      <c r="J28" s="246">
        <v>5.707003809324938</v>
      </c>
      <c r="K28" s="246">
        <v>2.8200116844079601</v>
      </c>
      <c r="L28" s="246">
        <v>11.314864056901174</v>
      </c>
      <c r="M28" s="246">
        <v>9.1324002672335087</v>
      </c>
      <c r="N28" s="246">
        <v>3.7194950152567228</v>
      </c>
      <c r="O28" s="246">
        <v>6.110547619821074</v>
      </c>
      <c r="P28" s="247"/>
      <c r="Q28" s="247"/>
      <c r="R28" s="246">
        <v>46.93707414527681</v>
      </c>
      <c r="S28" s="252"/>
    </row>
    <row r="29" spans="1:19" ht="14.5" x14ac:dyDescent="0.35">
      <c r="A29" s="231" t="s">
        <v>227</v>
      </c>
      <c r="B29" s="237">
        <v>65973.022414874737</v>
      </c>
      <c r="C29" s="233"/>
      <c r="D29" s="237">
        <v>73731.12794447683</v>
      </c>
      <c r="E29" s="246">
        <v>31.566636852478553</v>
      </c>
      <c r="F29" s="246">
        <v>1.6641867365154873E-2</v>
      </c>
      <c r="G29" s="246">
        <v>15.831518187306418</v>
      </c>
      <c r="H29" s="246">
        <v>7.9434650948463652</v>
      </c>
      <c r="I29" s="246">
        <v>4.989446533250077</v>
      </c>
      <c r="J29" s="246">
        <v>7.8385265579725321</v>
      </c>
      <c r="K29" s="246">
        <v>9.589897530840922</v>
      </c>
      <c r="L29" s="246">
        <v>7.3904015034699357</v>
      </c>
      <c r="M29" s="246">
        <v>2.772602348256239</v>
      </c>
      <c r="N29" s="246">
        <v>1.1088293323244336</v>
      </c>
      <c r="O29" s="246">
        <v>13.620034876200512</v>
      </c>
      <c r="P29" s="247"/>
      <c r="Q29" s="247"/>
      <c r="R29" s="246">
        <v>43.336254538874627</v>
      </c>
      <c r="S29" s="252"/>
    </row>
    <row r="30" spans="1:19" ht="14.5" x14ac:dyDescent="0.35">
      <c r="A30" s="231" t="s">
        <v>228</v>
      </c>
      <c r="B30" s="237">
        <v>16652.598516414786</v>
      </c>
      <c r="C30" s="233"/>
      <c r="D30" s="237">
        <v>20467.292892937283</v>
      </c>
      <c r="E30" s="246">
        <v>2.2333960252893035</v>
      </c>
      <c r="F30" s="246">
        <v>0.32992510324357405</v>
      </c>
      <c r="G30" s="246">
        <v>13.386895340208987</v>
      </c>
      <c r="H30" s="246">
        <v>13.202504321299035</v>
      </c>
      <c r="I30" s="246">
        <v>12.309109441372811</v>
      </c>
      <c r="J30" s="246">
        <v>6.5071787893110509</v>
      </c>
      <c r="K30" s="246">
        <v>11.106164578486664</v>
      </c>
      <c r="L30" s="246">
        <v>15.933932662773378</v>
      </c>
      <c r="M30" s="246">
        <v>5.9731012177531637</v>
      </c>
      <c r="N30" s="246">
        <v>9.1530848872473811</v>
      </c>
      <c r="O30" s="246">
        <v>10.016035873409693</v>
      </c>
      <c r="P30" s="247"/>
      <c r="Q30" s="247"/>
      <c r="R30" s="246">
        <v>36.198345554008341</v>
      </c>
      <c r="S30" s="252"/>
    </row>
    <row r="31" spans="1:19" ht="14.5" x14ac:dyDescent="0.35">
      <c r="A31" s="231" t="s">
        <v>229</v>
      </c>
      <c r="B31" s="237">
        <v>71649.540199445706</v>
      </c>
      <c r="C31" s="233"/>
      <c r="D31" s="237">
        <v>85816.113695103239</v>
      </c>
      <c r="E31" s="246">
        <v>2.6356072723046013</v>
      </c>
      <c r="F31" s="246">
        <v>50.808013305119857</v>
      </c>
      <c r="G31" s="246">
        <v>2.4924826663054156</v>
      </c>
      <c r="H31" s="246">
        <v>0.96703212190182664</v>
      </c>
      <c r="I31" s="246">
        <v>7.6731973334138104</v>
      </c>
      <c r="J31" s="246">
        <v>4.827644476927154</v>
      </c>
      <c r="K31" s="246">
        <v>0.73699235149704623</v>
      </c>
      <c r="L31" s="246">
        <v>8.4092662107326674</v>
      </c>
      <c r="M31" s="246">
        <v>2.9177844749434363</v>
      </c>
      <c r="N31" s="246">
        <v>0.91169702605117686</v>
      </c>
      <c r="O31" s="246">
        <v>17.398888339237971</v>
      </c>
      <c r="P31" s="247"/>
      <c r="Q31" s="247"/>
      <c r="R31" s="246">
        <v>54.285477462286913</v>
      </c>
      <c r="S31" s="252"/>
    </row>
    <row r="32" spans="1:19" ht="14.5" x14ac:dyDescent="0.35">
      <c r="A32" s="231" t="s">
        <v>230</v>
      </c>
      <c r="B32" s="237">
        <v>192467.30763512693</v>
      </c>
      <c r="C32" s="233"/>
      <c r="D32" s="237">
        <v>250017.42414995443</v>
      </c>
      <c r="E32" s="246">
        <v>1.642905408420904</v>
      </c>
      <c r="F32" s="246">
        <v>51.824202602960732</v>
      </c>
      <c r="G32" s="246">
        <v>1.6811664227181125</v>
      </c>
      <c r="H32" s="246">
        <v>1.1102768609119649</v>
      </c>
      <c r="I32" s="246">
        <v>3.3344484818026827</v>
      </c>
      <c r="J32" s="246">
        <v>6.1755899006946073</v>
      </c>
      <c r="K32" s="246">
        <v>1.368036570942935</v>
      </c>
      <c r="L32" s="246">
        <v>5.336595597791165</v>
      </c>
      <c r="M32" s="246">
        <v>2.8300304433510228</v>
      </c>
      <c r="N32" s="246">
        <v>0.96680922884814624</v>
      </c>
      <c r="O32" s="246">
        <v>23.669635864314621</v>
      </c>
      <c r="P32" s="247"/>
      <c r="Q32" s="247"/>
      <c r="R32" s="246">
        <v>76.032546385770914</v>
      </c>
      <c r="S32" s="252"/>
    </row>
    <row r="33" spans="1:19" ht="14.5" x14ac:dyDescent="0.35">
      <c r="A33" s="231" t="s">
        <v>231</v>
      </c>
      <c r="B33" s="237">
        <v>30708.960901208113</v>
      </c>
      <c r="C33" s="233"/>
      <c r="D33" s="237">
        <v>32687.082657686493</v>
      </c>
      <c r="E33" s="246">
        <v>9.7675293306030717</v>
      </c>
      <c r="F33" s="246">
        <v>13.064264195321359</v>
      </c>
      <c r="G33" s="246">
        <v>11.514048621653766</v>
      </c>
      <c r="H33" s="246">
        <v>6.5967724224803899</v>
      </c>
      <c r="I33" s="246">
        <v>11.75382784360923</v>
      </c>
      <c r="J33" s="246">
        <v>5.3785171438646691</v>
      </c>
      <c r="K33" s="246">
        <v>4.206482638760713</v>
      </c>
      <c r="L33" s="246">
        <v>10.996924483710686</v>
      </c>
      <c r="M33" s="246">
        <v>5.1147791117706456</v>
      </c>
      <c r="N33" s="246">
        <v>2.7935562551252207</v>
      </c>
      <c r="O33" s="246">
        <v>17.74889933644236</v>
      </c>
      <c r="P33" s="247"/>
      <c r="Q33" s="247"/>
      <c r="R33" s="246">
        <v>47.300062011869223</v>
      </c>
      <c r="S33" s="252"/>
    </row>
    <row r="34" spans="1:19" ht="14.5" x14ac:dyDescent="0.35">
      <c r="A34" s="231"/>
      <c r="B34" s="253"/>
      <c r="C34" s="233"/>
      <c r="D34" s="253"/>
      <c r="E34" s="254"/>
      <c r="F34" s="254"/>
      <c r="G34" s="254"/>
      <c r="H34" s="254"/>
      <c r="I34" s="254"/>
      <c r="J34" s="254"/>
      <c r="K34" s="254"/>
      <c r="L34" s="254"/>
      <c r="M34" s="254"/>
      <c r="N34" s="254"/>
      <c r="O34" s="254"/>
      <c r="P34" s="247"/>
      <c r="Q34" s="247"/>
      <c r="R34" s="246"/>
      <c r="S34" s="252"/>
    </row>
    <row r="35" spans="1:19" ht="14.5" x14ac:dyDescent="0.35">
      <c r="A35" s="236" t="s">
        <v>232</v>
      </c>
      <c r="B35" s="255">
        <v>35695.103563095588</v>
      </c>
      <c r="C35" s="233"/>
      <c r="D35" s="255">
        <v>42683.504164505954</v>
      </c>
      <c r="E35" s="256">
        <v>8.2549379137147678</v>
      </c>
      <c r="F35" s="256">
        <v>21.725719852157198</v>
      </c>
      <c r="G35" s="256">
        <v>10.3016311664902</v>
      </c>
      <c r="H35" s="256">
        <v>5.8272729596063355</v>
      </c>
      <c r="I35" s="256">
        <v>11.826833569812893</v>
      </c>
      <c r="J35" s="256">
        <v>5.9516774764044333</v>
      </c>
      <c r="K35" s="256">
        <v>4.9134172185462486</v>
      </c>
      <c r="L35" s="256">
        <v>9.2690984554841087</v>
      </c>
      <c r="M35" s="256">
        <v>4.8261888598188287</v>
      </c>
      <c r="N35" s="256">
        <v>2.8232728286927551</v>
      </c>
      <c r="O35" s="256">
        <v>14.279949699271743</v>
      </c>
      <c r="P35" s="257"/>
      <c r="Q35" s="257"/>
      <c r="R35" s="256">
        <v>47.610886123698705</v>
      </c>
      <c r="S35" s="252"/>
    </row>
    <row r="36" spans="1:19" ht="14.5" x14ac:dyDescent="0.35">
      <c r="A36" s="236"/>
      <c r="B36" s="236"/>
      <c r="C36" s="233"/>
      <c r="D36" s="258"/>
      <c r="E36" s="257"/>
      <c r="F36" s="257"/>
      <c r="G36" s="257"/>
      <c r="H36" s="257"/>
      <c r="I36" s="257"/>
      <c r="J36" s="257"/>
      <c r="K36" s="257"/>
      <c r="L36" s="257"/>
      <c r="M36" s="257"/>
      <c r="N36" s="257"/>
      <c r="O36" s="257"/>
      <c r="P36" s="257"/>
      <c r="Q36" s="257"/>
      <c r="R36" s="259"/>
      <c r="S36" s="252"/>
    </row>
    <row r="37" spans="1:19" s="252" customFormat="1" ht="14.5" x14ac:dyDescent="0.35">
      <c r="A37" s="260" t="s">
        <v>233</v>
      </c>
      <c r="B37" s="260"/>
      <c r="C37" s="261"/>
      <c r="D37" s="262">
        <v>19.578037052217788</v>
      </c>
      <c r="E37" s="262">
        <v>11.657599326482785</v>
      </c>
      <c r="F37" s="262">
        <v>20.131947039771113</v>
      </c>
      <c r="G37" s="262">
        <v>22.591039554219936</v>
      </c>
      <c r="H37" s="262">
        <v>3.9437428109930388</v>
      </c>
      <c r="I37" s="262">
        <v>42.803343958943444</v>
      </c>
      <c r="J37" s="262">
        <v>23.478242790213198</v>
      </c>
      <c r="K37" s="262">
        <v>34.742605418369621</v>
      </c>
      <c r="L37" s="262">
        <v>5.2722223268114972</v>
      </c>
      <c r="M37" s="262">
        <v>11.241727862694715</v>
      </c>
      <c r="N37" s="262">
        <v>-2.3360938828416193</v>
      </c>
      <c r="O37" s="262">
        <v>25.732556730272904</v>
      </c>
      <c r="P37" s="257"/>
      <c r="Q37" s="257"/>
      <c r="R37" s="263">
        <v>10.90479802152359</v>
      </c>
    </row>
    <row r="38" spans="1:19" x14ac:dyDescent="0.3">
      <c r="A38" s="264"/>
      <c r="B38" s="264"/>
      <c r="C38" s="264"/>
      <c r="D38" s="264"/>
      <c r="E38" s="265"/>
      <c r="F38" s="265"/>
      <c r="G38" s="265"/>
      <c r="H38" s="265"/>
      <c r="I38" s="265"/>
      <c r="J38" s="265"/>
      <c r="K38" s="265"/>
      <c r="L38" s="265"/>
      <c r="M38" s="265"/>
      <c r="N38" s="265"/>
      <c r="O38" s="265"/>
      <c r="P38" s="265"/>
      <c r="Q38" s="265"/>
      <c r="R38" s="265"/>
      <c r="S38" s="252"/>
    </row>
    <row r="40" spans="1:19" ht="14.5" x14ac:dyDescent="0.35">
      <c r="A40" s="266" t="s">
        <v>234</v>
      </c>
      <c r="B40" s="266"/>
      <c r="C40" s="266"/>
      <c r="D40" s="253"/>
      <c r="E40" s="253"/>
      <c r="F40" s="253"/>
      <c r="G40" s="253"/>
      <c r="H40" s="253"/>
      <c r="I40" s="253"/>
      <c r="J40" s="253"/>
      <c r="K40" s="253"/>
      <c r="L40" s="253"/>
      <c r="M40" s="253"/>
    </row>
    <row r="41" spans="1:19" ht="14.5" x14ac:dyDescent="0.3">
      <c r="A41" s="267" t="s">
        <v>235</v>
      </c>
      <c r="B41" s="267"/>
      <c r="C41" s="267"/>
      <c r="D41" s="268"/>
      <c r="E41" s="268"/>
      <c r="F41" s="268"/>
      <c r="G41" s="268"/>
      <c r="H41" s="268"/>
      <c r="I41" s="268"/>
      <c r="J41" s="268"/>
      <c r="K41" s="268"/>
      <c r="L41" s="268"/>
      <c r="M41" s="268"/>
    </row>
    <row r="42" spans="1:19" ht="14.5" x14ac:dyDescent="0.3">
      <c r="A42" s="267" t="s">
        <v>236</v>
      </c>
      <c r="B42" s="267"/>
      <c r="C42" s="267"/>
      <c r="D42" s="268"/>
      <c r="E42" s="268"/>
      <c r="F42" s="268"/>
      <c r="G42" s="268"/>
      <c r="H42" s="268"/>
      <c r="I42" s="268"/>
      <c r="J42" s="268"/>
      <c r="K42" s="268"/>
      <c r="L42" s="268"/>
      <c r="M42" s="268"/>
    </row>
    <row r="43" spans="1:19" ht="14.5" x14ac:dyDescent="0.35">
      <c r="A43" s="266" t="s">
        <v>237</v>
      </c>
      <c r="B43" s="266"/>
      <c r="C43" s="266"/>
      <c r="D43" s="253"/>
      <c r="E43" s="253"/>
      <c r="F43" s="253"/>
      <c r="G43" s="253"/>
      <c r="H43" s="253"/>
      <c r="I43" s="253"/>
      <c r="J43" s="253"/>
      <c r="K43" s="253"/>
      <c r="L43" s="253"/>
      <c r="M43" s="253"/>
    </row>
    <row r="44" spans="1:19" x14ac:dyDescent="0.3">
      <c r="A44" s="269"/>
      <c r="B44" s="269"/>
      <c r="C44" s="269"/>
      <c r="D44" s="269"/>
      <c r="E44" s="269"/>
      <c r="F44" s="269"/>
      <c r="G44" s="269"/>
      <c r="H44" s="269"/>
      <c r="I44" s="269"/>
      <c r="J44" s="269"/>
      <c r="K44" s="269"/>
      <c r="L44" s="269"/>
      <c r="M44" s="269"/>
    </row>
  </sheetData>
  <mergeCells count="4">
    <mergeCell ref="A1:R1"/>
    <mergeCell ref="A3:A4"/>
    <mergeCell ref="I6:J6"/>
    <mergeCell ref="I12:J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19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12" style="29" customWidth="1"/>
    <col min="2" max="3" width="11" style="29" customWidth="1"/>
    <col min="4" max="4" width="10.90625" style="29" customWidth="1"/>
    <col min="5" max="5" width="4.453125" style="29" customWidth="1"/>
    <col min="6" max="6" width="10.90625" style="29" customWidth="1"/>
    <col min="7" max="8" width="11" style="29" customWidth="1"/>
    <col min="9" max="9" width="4" style="29" customWidth="1"/>
    <col min="10" max="10" width="11" style="29" customWidth="1"/>
    <col min="11" max="11" width="10.08984375" style="29" customWidth="1"/>
    <col min="12" max="12" width="11" style="29" customWidth="1"/>
    <col min="13" max="13" width="5" style="29" customWidth="1"/>
    <col min="14" max="16384" width="8.90625" style="29"/>
  </cols>
  <sheetData>
    <row r="1" spans="1:13" ht="21.9" customHeight="1" x14ac:dyDescent="0.35">
      <c r="A1" s="451" t="s">
        <v>238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3" ht="21.9" customHeight="1" x14ac:dyDescent="0.35">
      <c r="A2" s="451"/>
      <c r="B2" s="40"/>
      <c r="C2" s="40"/>
      <c r="D2" s="40"/>
      <c r="E2" s="451"/>
      <c r="F2" s="40"/>
      <c r="G2" s="40"/>
      <c r="H2" s="40"/>
      <c r="L2" s="40"/>
    </row>
    <row r="3" spans="1:13" ht="27" customHeight="1" x14ac:dyDescent="0.35">
      <c r="A3" s="437" t="s">
        <v>192</v>
      </c>
      <c r="B3" s="439" t="s">
        <v>29</v>
      </c>
      <c r="C3" s="439"/>
      <c r="D3" s="439"/>
      <c r="E3" s="210"/>
      <c r="F3" s="439" t="s">
        <v>239</v>
      </c>
      <c r="G3" s="439"/>
      <c r="H3" s="439"/>
      <c r="I3" s="210"/>
      <c r="J3" s="439" t="s">
        <v>240</v>
      </c>
      <c r="K3" s="439"/>
      <c r="L3" s="439"/>
    </row>
    <row r="4" spans="1:13" ht="42" customHeight="1" x14ac:dyDescent="0.35">
      <c r="A4" s="438"/>
      <c r="B4" s="58" t="s">
        <v>241</v>
      </c>
      <c r="C4" s="58" t="s">
        <v>242</v>
      </c>
      <c r="D4" s="58" t="s">
        <v>243</v>
      </c>
      <c r="E4" s="60"/>
      <c r="F4" s="58" t="s">
        <v>241</v>
      </c>
      <c r="G4" s="58" t="s">
        <v>242</v>
      </c>
      <c r="H4" s="58" t="s">
        <v>244</v>
      </c>
      <c r="I4" s="60"/>
      <c r="J4" s="58" t="s">
        <v>241</v>
      </c>
      <c r="K4" s="58" t="s">
        <v>242</v>
      </c>
      <c r="L4" s="58" t="s">
        <v>244</v>
      </c>
    </row>
    <row r="5" spans="1:13" ht="15.65" customHeight="1" x14ac:dyDescent="0.35">
      <c r="A5" s="206">
        <v>2015</v>
      </c>
      <c r="B5" s="21">
        <v>44347.517999999996</v>
      </c>
      <c r="C5" s="28">
        <v>-0.16367095517152278</v>
      </c>
      <c r="D5" s="25">
        <v>133.88091629785717</v>
      </c>
      <c r="E5" s="25"/>
      <c r="F5" s="21">
        <v>31355.501</v>
      </c>
      <c r="G5" s="28">
        <v>0.33805271447615964</v>
      </c>
      <c r="H5" s="25">
        <v>121.38051826388565</v>
      </c>
      <c r="I5" s="25"/>
      <c r="J5" s="21">
        <v>880655.50899999996</v>
      </c>
      <c r="K5" s="28">
        <v>-1.6223876549245164</v>
      </c>
      <c r="L5" s="25">
        <v>59.515665805255466</v>
      </c>
    </row>
    <row r="6" spans="1:13" ht="16.5" customHeight="1" x14ac:dyDescent="0.35">
      <c r="A6" s="206">
        <v>2016</v>
      </c>
      <c r="B6" s="21">
        <v>43444.067000000003</v>
      </c>
      <c r="C6" s="26">
        <v>-2.0372075839734567</v>
      </c>
      <c r="D6" s="25">
        <v>137.80655281138382</v>
      </c>
      <c r="E6" s="25"/>
      <c r="F6" s="21">
        <v>32474.722000000002</v>
      </c>
      <c r="G6" s="26">
        <v>3.5694566002947981</v>
      </c>
      <c r="H6" s="25">
        <v>120.78179498718717</v>
      </c>
      <c r="I6" s="25"/>
      <c r="J6" s="21">
        <v>860429.53200000001</v>
      </c>
      <c r="K6" s="26">
        <v>-2.2966956764929471</v>
      </c>
      <c r="L6" s="25">
        <v>56.777962038068829</v>
      </c>
    </row>
    <row r="7" spans="1:13" ht="19.5" customHeight="1" x14ac:dyDescent="0.35">
      <c r="A7" s="206">
        <v>2017</v>
      </c>
      <c r="B7" s="21">
        <v>42919.150999999998</v>
      </c>
      <c r="C7" s="26">
        <v>-1.2082570446270711</v>
      </c>
      <c r="D7" s="27">
        <v>129.93675902491006</v>
      </c>
      <c r="E7" s="27"/>
      <c r="F7" s="21">
        <v>31961.632000000001</v>
      </c>
      <c r="G7" s="26">
        <v>-1.579967335825077</v>
      </c>
      <c r="H7" s="27">
        <v>117.36705811502559</v>
      </c>
      <c r="I7" s="27"/>
      <c r="J7" s="21">
        <v>808989.15599999996</v>
      </c>
      <c r="K7" s="26">
        <v>-5.978453096609897</v>
      </c>
      <c r="L7" s="25">
        <v>52.125455604495862</v>
      </c>
    </row>
    <row r="8" spans="1:13" ht="19.5" customHeight="1" x14ac:dyDescent="0.35">
      <c r="A8" s="206">
        <v>2018</v>
      </c>
      <c r="B8" s="21">
        <v>41225.56</v>
      </c>
      <c r="C8" s="26">
        <v>-3.9460030325390187</v>
      </c>
      <c r="D8" s="27">
        <v>124.84044260597287</v>
      </c>
      <c r="E8" s="27"/>
      <c r="F8" s="21">
        <v>31409.994999999999</v>
      </c>
      <c r="G8" s="26">
        <v>-1.7259350210902948</v>
      </c>
      <c r="H8" s="27">
        <v>110.20238859592801</v>
      </c>
      <c r="I8" s="27"/>
      <c r="J8" s="21">
        <v>752309.03</v>
      </c>
      <c r="K8" s="26">
        <v>-7.0062899582302842</v>
      </c>
      <c r="L8" s="25">
        <v>47.540675131413032</v>
      </c>
    </row>
    <row r="9" spans="1:13" ht="19.5" customHeight="1" x14ac:dyDescent="0.35">
      <c r="A9" s="206">
        <v>2019</v>
      </c>
      <c r="B9" s="21">
        <v>39943.535000000003</v>
      </c>
      <c r="C9" s="26">
        <v>-3.1097818925928338</v>
      </c>
      <c r="D9" s="27">
        <v>121.74195367266078</v>
      </c>
      <c r="E9" s="27"/>
      <c r="F9" s="21">
        <v>30773.59</v>
      </c>
      <c r="G9" s="26">
        <v>-2.0261225765874804</v>
      </c>
      <c r="H9" s="27">
        <v>105.23547837743565</v>
      </c>
      <c r="I9" s="27"/>
      <c r="J9" s="21">
        <v>700075.51500000001</v>
      </c>
      <c r="K9" s="26">
        <v>-6.9430929202059444</v>
      </c>
      <c r="L9" s="25">
        <v>43.638265521173558</v>
      </c>
    </row>
    <row r="10" spans="1:13" ht="19.5" customHeight="1" x14ac:dyDescent="0.35">
      <c r="A10" s="206">
        <v>2020</v>
      </c>
      <c r="B10" s="21">
        <v>39718.241000000002</v>
      </c>
      <c r="C10" s="26">
        <v>-0.56403120054347133</v>
      </c>
      <c r="D10" s="27">
        <v>123.35585329569136</v>
      </c>
      <c r="E10" s="27"/>
      <c r="F10" s="21">
        <v>31576.760999999999</v>
      </c>
      <c r="G10" s="26">
        <v>2.6099359873189916</v>
      </c>
      <c r="H10" s="27">
        <v>111.19047635815598</v>
      </c>
      <c r="I10" s="27"/>
      <c r="J10" s="21">
        <v>739563.20499999996</v>
      </c>
      <c r="K10" s="26">
        <v>5.6404900834162071</v>
      </c>
      <c r="L10" s="25">
        <v>49.425408062262541</v>
      </c>
    </row>
    <row r="11" spans="1:13" ht="19.5" customHeight="1" x14ac:dyDescent="0.35">
      <c r="A11" s="206">
        <v>2021</v>
      </c>
      <c r="B11" s="21">
        <v>40733.766000000003</v>
      </c>
      <c r="C11" s="26">
        <v>2.5568226951440307</v>
      </c>
      <c r="D11" s="25">
        <v>120.58402505594961</v>
      </c>
      <c r="E11" s="25"/>
      <c r="F11" s="21">
        <v>32559.877</v>
      </c>
      <c r="G11" s="26">
        <v>3.1134162240389438</v>
      </c>
      <c r="H11" s="25">
        <v>106.3693703406054</v>
      </c>
      <c r="I11" s="25"/>
      <c r="J11" s="21">
        <v>736701.85900000005</v>
      </c>
      <c r="K11" s="26">
        <v>-0.38689674941304081</v>
      </c>
      <c r="L11" s="25">
        <v>44.811101580251886</v>
      </c>
    </row>
    <row r="12" spans="1:13" ht="19.5" customHeight="1" x14ac:dyDescent="0.35">
      <c r="A12" s="206">
        <v>2022</v>
      </c>
      <c r="B12" s="21">
        <v>40442.050000000003</v>
      </c>
      <c r="C12" s="26">
        <v>-0.71615278587302811</v>
      </c>
      <c r="D12" s="25">
        <v>107.07141174072241</v>
      </c>
      <c r="E12" s="25"/>
      <c r="F12" s="21">
        <v>33696.069000000003</v>
      </c>
      <c r="G12" s="26">
        <v>3.4895463517875167</v>
      </c>
      <c r="H12" s="25">
        <v>110.64252057961117</v>
      </c>
      <c r="I12" s="25"/>
      <c r="J12" s="21">
        <v>718803.478</v>
      </c>
      <c r="K12" s="26">
        <v>-2.4295284152391492</v>
      </c>
      <c r="L12" s="25">
        <v>40.098735573827263</v>
      </c>
    </row>
    <row r="13" spans="1:13" ht="19.5" customHeight="1" x14ac:dyDescent="0.35">
      <c r="A13" s="206">
        <v>2023</v>
      </c>
      <c r="B13" s="21">
        <v>39420.514000000003</v>
      </c>
      <c r="C13" s="26">
        <v>-2.5259253672847941</v>
      </c>
      <c r="D13" s="25">
        <v>99.769217725382617</v>
      </c>
      <c r="E13" s="25"/>
      <c r="F13" s="21">
        <v>34096.063000000002</v>
      </c>
      <c r="G13" s="26">
        <v>1.1870642833738225</v>
      </c>
      <c r="H13" s="25">
        <v>99.387466405489405</v>
      </c>
      <c r="I13" s="25"/>
      <c r="J13" s="21">
        <v>684772.50899999996</v>
      </c>
      <c r="K13" s="26">
        <v>-4.7343912545732065</v>
      </c>
      <c r="L13" s="25">
        <v>35.850905187930579</v>
      </c>
    </row>
    <row r="14" spans="1:13" ht="19.5" customHeight="1" x14ac:dyDescent="0.35">
      <c r="A14" s="212" t="s">
        <v>245</v>
      </c>
      <c r="B14" s="24">
        <v>38370.883999999998</v>
      </c>
      <c r="C14" s="23">
        <v>-2.6626491983336509</v>
      </c>
      <c r="D14" s="22" t="s">
        <v>92</v>
      </c>
      <c r="E14" s="22"/>
      <c r="F14" s="24">
        <v>33585.824999999997</v>
      </c>
      <c r="G14" s="23">
        <v>-1.4964718947170081</v>
      </c>
      <c r="H14" s="22" t="s">
        <v>92</v>
      </c>
      <c r="I14" s="22"/>
      <c r="J14" s="24">
        <v>674481.29299999995</v>
      </c>
      <c r="K14" s="23">
        <v>-1.5028664066886503</v>
      </c>
      <c r="L14" s="22" t="s">
        <v>92</v>
      </c>
    </row>
    <row r="15" spans="1:13" x14ac:dyDescent="0.35">
      <c r="A15" s="14" t="s">
        <v>246</v>
      </c>
      <c r="B15" s="21"/>
      <c r="C15" s="20"/>
      <c r="D15" s="213"/>
      <c r="E15" s="213"/>
      <c r="F15" s="21"/>
      <c r="G15" s="20"/>
      <c r="H15" s="20"/>
      <c r="I15" s="20"/>
      <c r="J15" s="21"/>
      <c r="K15" s="20"/>
      <c r="L15" s="214"/>
    </row>
    <row r="16" spans="1:13" x14ac:dyDescent="0.35">
      <c r="A16" s="14" t="s">
        <v>247</v>
      </c>
      <c r="B16" s="208"/>
      <c r="C16" s="19"/>
      <c r="D16" s="14"/>
      <c r="E16" s="14"/>
      <c r="F16" s="18"/>
      <c r="G16" s="14"/>
      <c r="H16" s="14"/>
      <c r="I16" s="14"/>
      <c r="J16" s="14"/>
      <c r="K16" s="14"/>
      <c r="L16" s="14"/>
      <c r="M16" s="14"/>
    </row>
    <row r="17" spans="1:13" x14ac:dyDescent="0.35">
      <c r="A17" s="14" t="s">
        <v>248</v>
      </c>
      <c r="B17" s="208"/>
      <c r="D17" s="17"/>
      <c r="E17" s="17"/>
      <c r="F17" s="17"/>
      <c r="G17" s="14"/>
      <c r="H17" s="14"/>
      <c r="I17" s="14"/>
      <c r="J17" s="14"/>
      <c r="K17" s="14"/>
      <c r="L17" s="14"/>
      <c r="M17" s="14"/>
    </row>
    <row r="18" spans="1:13" x14ac:dyDescent="0.35">
      <c r="A18" s="14" t="s">
        <v>249</v>
      </c>
      <c r="B18" s="208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19" spans="1:13" x14ac:dyDescent="0.35">
      <c r="A19" s="16" t="s">
        <v>250</v>
      </c>
    </row>
  </sheetData>
  <mergeCells count="4">
    <mergeCell ref="A3:A4"/>
    <mergeCell ref="F3:H3"/>
    <mergeCell ref="B3:D3"/>
    <mergeCell ref="J3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21.90625" style="29" customWidth="1"/>
    <col min="2" max="2" width="12" style="29" customWidth="1"/>
    <col min="3" max="16384" width="8.90625" style="29"/>
  </cols>
  <sheetData>
    <row r="1" spans="1:6" x14ac:dyDescent="0.35">
      <c r="A1" s="29" t="s">
        <v>24</v>
      </c>
      <c r="B1" s="374"/>
      <c r="C1" s="215"/>
      <c r="D1" s="215"/>
      <c r="E1" s="215"/>
      <c r="F1" s="215"/>
    </row>
    <row r="2" spans="1:6" x14ac:dyDescent="0.35">
      <c r="B2" s="215"/>
      <c r="C2" s="215"/>
      <c r="D2" s="215"/>
      <c r="E2" s="215"/>
      <c r="F2" s="215"/>
    </row>
    <row r="3" spans="1:6" x14ac:dyDescent="0.35">
      <c r="A3" s="400"/>
      <c r="B3" s="401"/>
      <c r="C3" s="375" t="s">
        <v>25</v>
      </c>
      <c r="D3" s="375" t="s">
        <v>26</v>
      </c>
      <c r="E3" s="375" t="s">
        <v>27</v>
      </c>
      <c r="F3" s="375" t="s">
        <v>28</v>
      </c>
    </row>
    <row r="4" spans="1:6" x14ac:dyDescent="0.35">
      <c r="A4" s="404" t="s">
        <v>29</v>
      </c>
      <c r="B4" s="376" t="s">
        <v>30</v>
      </c>
      <c r="C4" s="377">
        <v>743.81200000000001</v>
      </c>
      <c r="D4" s="377">
        <v>748.63199999999995</v>
      </c>
      <c r="E4" s="377">
        <v>720.11500000000001</v>
      </c>
      <c r="F4" s="377">
        <v>695.10699999999997</v>
      </c>
    </row>
    <row r="5" spans="1:6" x14ac:dyDescent="0.35">
      <c r="A5" s="404"/>
      <c r="B5" s="378" t="s">
        <v>31</v>
      </c>
      <c r="C5" s="379">
        <v>161.05000000000001</v>
      </c>
      <c r="D5" s="379">
        <v>164.84200000000001</v>
      </c>
      <c r="E5" s="379">
        <v>154.81899999999999</v>
      </c>
      <c r="F5" s="379">
        <v>152.44499999999999</v>
      </c>
    </row>
    <row r="6" spans="1:6" x14ac:dyDescent="0.35">
      <c r="A6" s="404"/>
      <c r="B6" s="378" t="s">
        <v>32</v>
      </c>
      <c r="C6" s="379">
        <v>904.86300000000006</v>
      </c>
      <c r="D6" s="379">
        <v>913.47400000000005</v>
      </c>
      <c r="E6" s="379">
        <v>874.93499999999995</v>
      </c>
      <c r="F6" s="379">
        <v>847.55200000000002</v>
      </c>
    </row>
    <row r="7" spans="1:6" x14ac:dyDescent="0.35">
      <c r="A7" s="402" t="s">
        <v>33</v>
      </c>
      <c r="B7" s="378" t="s">
        <v>30</v>
      </c>
      <c r="C7" s="379">
        <v>20181.113000000001</v>
      </c>
      <c r="D7" s="379">
        <v>20296.862000000001</v>
      </c>
      <c r="E7" s="379">
        <v>20724.918000000001</v>
      </c>
      <c r="F7" s="379">
        <v>21206.397000000001</v>
      </c>
    </row>
    <row r="8" spans="1:6" x14ac:dyDescent="0.35">
      <c r="A8" s="402"/>
      <c r="B8" s="378" t="s">
        <v>31</v>
      </c>
      <c r="C8" s="379">
        <v>2204.1439999999998</v>
      </c>
      <c r="D8" s="379">
        <v>2257.0929999999998</v>
      </c>
      <c r="E8" s="379">
        <v>2374.471</v>
      </c>
      <c r="F8" s="379">
        <v>2373.5500000000002</v>
      </c>
    </row>
    <row r="9" spans="1:6" x14ac:dyDescent="0.35">
      <c r="A9" s="403"/>
      <c r="B9" s="380" t="s">
        <v>32</v>
      </c>
      <c r="C9" s="381">
        <v>22385.257000000001</v>
      </c>
      <c r="D9" s="381">
        <v>22553.955000000002</v>
      </c>
      <c r="E9" s="381">
        <v>23099.388999999999</v>
      </c>
      <c r="F9" s="381">
        <v>23579.947</v>
      </c>
    </row>
    <row r="11" spans="1:6" x14ac:dyDescent="0.35">
      <c r="A11" s="147" t="s">
        <v>394</v>
      </c>
    </row>
  </sheetData>
  <mergeCells count="3">
    <mergeCell ref="A3:B3"/>
    <mergeCell ref="A7:A9"/>
    <mergeCell ref="A4:A6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9F47F-D25E-4571-A3D7-529764B691C2}">
  <dimension ref="A1:O18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26.36328125" style="29" customWidth="1"/>
    <col min="2" max="2" width="11.6328125" style="29" customWidth="1"/>
    <col min="3" max="3" width="11.453125" style="29" customWidth="1"/>
    <col min="4" max="4" width="3" style="29" customWidth="1"/>
    <col min="5" max="5" width="8.90625" style="29"/>
    <col min="6" max="6" width="11.6328125" style="29" customWidth="1"/>
    <col min="7" max="7" width="3" style="29" customWidth="1"/>
    <col min="8" max="8" width="8.90625" style="29"/>
    <col min="9" max="9" width="10.6328125" style="29" customWidth="1"/>
    <col min="10" max="10" width="3" style="29" customWidth="1"/>
    <col min="11" max="11" width="8.90625" style="29"/>
    <col min="12" max="12" width="11.54296875" style="29" customWidth="1"/>
    <col min="13" max="13" width="3" style="29" customWidth="1"/>
    <col min="14" max="14" width="8.90625" style="64"/>
    <col min="15" max="15" width="11.6328125" style="64" customWidth="1"/>
    <col min="16" max="16" width="2.36328125" style="29" customWidth="1"/>
    <col min="17" max="16384" width="8.90625" style="29"/>
  </cols>
  <sheetData>
    <row r="1" spans="1:15" x14ac:dyDescent="0.35">
      <c r="A1" s="29" t="s">
        <v>274</v>
      </c>
    </row>
    <row r="3" spans="1:15" ht="23.15" customHeight="1" x14ac:dyDescent="0.35">
      <c r="A3" s="441"/>
      <c r="B3" s="412" t="s">
        <v>275</v>
      </c>
      <c r="C3" s="412"/>
      <c r="D3" s="62"/>
      <c r="E3" s="412" t="s">
        <v>276</v>
      </c>
      <c r="F3" s="412"/>
      <c r="G3" s="62"/>
      <c r="H3" s="412" t="s">
        <v>277</v>
      </c>
      <c r="I3" s="412"/>
      <c r="J3" s="62"/>
      <c r="K3" s="412" t="s">
        <v>278</v>
      </c>
      <c r="L3" s="412"/>
      <c r="M3" s="62"/>
      <c r="N3" s="440" t="s">
        <v>279</v>
      </c>
      <c r="O3" s="440"/>
    </row>
    <row r="4" spans="1:15" ht="42.75" customHeight="1" x14ac:dyDescent="0.35">
      <c r="A4" s="442"/>
      <c r="B4" s="58" t="s">
        <v>241</v>
      </c>
      <c r="C4" s="58" t="s">
        <v>242</v>
      </c>
      <c r="D4" s="60"/>
      <c r="E4" s="58" t="s">
        <v>241</v>
      </c>
      <c r="F4" s="58" t="s">
        <v>242</v>
      </c>
      <c r="G4" s="60"/>
      <c r="H4" s="58" t="s">
        <v>241</v>
      </c>
      <c r="I4" s="58" t="s">
        <v>242</v>
      </c>
      <c r="J4" s="60"/>
      <c r="K4" s="58" t="s">
        <v>241</v>
      </c>
      <c r="L4" s="58" t="s">
        <v>242</v>
      </c>
      <c r="M4" s="60"/>
      <c r="N4" s="72" t="s">
        <v>241</v>
      </c>
      <c r="O4" s="72" t="s">
        <v>242</v>
      </c>
    </row>
    <row r="5" spans="1:15" x14ac:dyDescent="0.35">
      <c r="A5" s="206">
        <v>2015</v>
      </c>
      <c r="B5" s="21">
        <v>12414.634</v>
      </c>
      <c r="C5" s="26">
        <v>0.2</v>
      </c>
      <c r="D5" s="20"/>
      <c r="E5" s="21">
        <v>14889.049000000001</v>
      </c>
      <c r="F5" s="26">
        <v>-0.8</v>
      </c>
      <c r="G5" s="20"/>
      <c r="H5" s="21">
        <v>8578</v>
      </c>
      <c r="I5" s="26">
        <v>-0.5</v>
      </c>
      <c r="J5" s="20"/>
      <c r="K5" s="21">
        <v>5258.5349999999999</v>
      </c>
      <c r="L5" s="26">
        <v>2</v>
      </c>
      <c r="M5" s="20"/>
      <c r="N5" s="71">
        <v>3207.32</v>
      </c>
      <c r="O5" s="162">
        <v>-1.2</v>
      </c>
    </row>
    <row r="6" spans="1:15" ht="16.25" customHeight="1" x14ac:dyDescent="0.35">
      <c r="A6" s="206">
        <v>2016</v>
      </c>
      <c r="B6" s="21">
        <v>12202.578</v>
      </c>
      <c r="C6" s="26">
        <v>-1.7</v>
      </c>
      <c r="D6" s="20"/>
      <c r="E6" s="21">
        <v>14955.838</v>
      </c>
      <c r="F6" s="26">
        <v>0.4</v>
      </c>
      <c r="G6" s="20"/>
      <c r="H6" s="21">
        <v>8229.9920000000002</v>
      </c>
      <c r="I6" s="26">
        <v>-4.0999999999999996</v>
      </c>
      <c r="J6" s="20"/>
      <c r="K6" s="21">
        <v>5028.598</v>
      </c>
      <c r="L6" s="26">
        <v>-4.4000000000000004</v>
      </c>
      <c r="M6" s="20"/>
      <c r="N6" s="71">
        <v>3027.0610000000001</v>
      </c>
      <c r="O6" s="162">
        <v>-5.6</v>
      </c>
    </row>
    <row r="7" spans="1:15" ht="16.5" customHeight="1" x14ac:dyDescent="0.35">
      <c r="A7" s="206">
        <v>2017</v>
      </c>
      <c r="B7" s="21">
        <v>11962.821</v>
      </c>
      <c r="C7" s="26">
        <v>-2</v>
      </c>
      <c r="E7" s="21">
        <v>14936</v>
      </c>
      <c r="F7" s="26">
        <v>-0.1</v>
      </c>
      <c r="H7" s="21">
        <v>8178</v>
      </c>
      <c r="I7" s="26">
        <v>-0.6</v>
      </c>
      <c r="K7" s="21">
        <v>4989</v>
      </c>
      <c r="L7" s="26">
        <v>-0.8</v>
      </c>
      <c r="N7" s="71">
        <v>2853</v>
      </c>
      <c r="O7" s="162">
        <v>-5.8</v>
      </c>
    </row>
    <row r="8" spans="1:15" ht="16.5" customHeight="1" x14ac:dyDescent="0.35">
      <c r="A8" s="206">
        <v>2018</v>
      </c>
      <c r="B8" s="21">
        <v>11555.212</v>
      </c>
      <c r="C8" s="26">
        <v>-3.4</v>
      </c>
      <c r="E8" s="21">
        <v>14801</v>
      </c>
      <c r="F8" s="26">
        <v>-0.9</v>
      </c>
      <c r="H8" s="21">
        <v>7553</v>
      </c>
      <c r="I8" s="26">
        <v>-7.6</v>
      </c>
      <c r="K8" s="21">
        <v>4714</v>
      </c>
      <c r="L8" s="26">
        <v>-5.5</v>
      </c>
      <c r="N8" s="71">
        <v>2602</v>
      </c>
      <c r="O8" s="162">
        <v>-8.8000000000000007</v>
      </c>
    </row>
    <row r="9" spans="1:15" ht="16.5" customHeight="1" x14ac:dyDescent="0.35">
      <c r="A9" s="206">
        <v>2019</v>
      </c>
      <c r="B9" s="21">
        <v>11129.846</v>
      </c>
      <c r="C9" s="26">
        <v>-3.7</v>
      </c>
      <c r="E9" s="21">
        <v>14529.42</v>
      </c>
      <c r="F9" s="26">
        <v>-1.8</v>
      </c>
      <c r="H9" s="21">
        <v>7117.3630000000003</v>
      </c>
      <c r="I9" s="26">
        <v>-5.8</v>
      </c>
      <c r="K9" s="21">
        <v>4728.1229999999996</v>
      </c>
      <c r="L9" s="26">
        <v>0.3</v>
      </c>
      <c r="N9" s="71">
        <v>2439.0940000000001</v>
      </c>
      <c r="O9" s="162">
        <v>-6.3</v>
      </c>
    </row>
    <row r="10" spans="1:15" ht="16.5" customHeight="1" x14ac:dyDescent="0.35">
      <c r="A10" s="206">
        <v>2020</v>
      </c>
      <c r="B10" s="21">
        <v>11083.477000000001</v>
      </c>
      <c r="C10" s="26">
        <v>-0.4</v>
      </c>
      <c r="E10" s="21">
        <v>14564.811</v>
      </c>
      <c r="F10" s="26">
        <v>0.2</v>
      </c>
      <c r="H10" s="21">
        <v>6887.0460000000003</v>
      </c>
      <c r="I10" s="26">
        <v>-3.2</v>
      </c>
      <c r="K10" s="21">
        <v>4797.6170000000002</v>
      </c>
      <c r="L10" s="26">
        <v>1.5</v>
      </c>
      <c r="N10" s="71">
        <v>2385.29</v>
      </c>
      <c r="O10" s="162">
        <v>-2.2000000000000002</v>
      </c>
    </row>
    <row r="11" spans="1:15" ht="16.5" customHeight="1" x14ac:dyDescent="0.35">
      <c r="A11" s="206">
        <v>2021</v>
      </c>
      <c r="B11" s="21">
        <v>11336.826999999999</v>
      </c>
      <c r="C11" s="26">
        <v>2.2999999999999998</v>
      </c>
      <c r="E11" s="21">
        <v>14786.214</v>
      </c>
      <c r="F11" s="26">
        <v>1.5</v>
      </c>
      <c r="H11" s="21">
        <v>7053.835</v>
      </c>
      <c r="I11" s="26">
        <v>2.4</v>
      </c>
      <c r="K11" s="21">
        <v>5043.3440000000001</v>
      </c>
      <c r="L11" s="26">
        <v>5.0999999999999996</v>
      </c>
      <c r="N11" s="71">
        <v>2513.5459999999998</v>
      </c>
      <c r="O11" s="162">
        <v>5.4</v>
      </c>
    </row>
    <row r="12" spans="1:15" ht="16.5" customHeight="1" x14ac:dyDescent="0.35">
      <c r="A12" s="206">
        <v>2022</v>
      </c>
      <c r="B12" s="207">
        <v>11366.114</v>
      </c>
      <c r="C12" s="26">
        <v>0.3</v>
      </c>
      <c r="E12" s="21">
        <v>14489.312</v>
      </c>
      <c r="F12" s="26">
        <v>-2</v>
      </c>
      <c r="H12" s="21">
        <v>6918.4229999999998</v>
      </c>
      <c r="I12" s="26">
        <v>-1.9</v>
      </c>
      <c r="K12" s="21">
        <v>5164.6949999999997</v>
      </c>
      <c r="L12" s="26">
        <v>2.4</v>
      </c>
      <c r="N12" s="21">
        <v>2503.5059999999999</v>
      </c>
      <c r="O12" s="162">
        <v>-0.4</v>
      </c>
    </row>
    <row r="13" spans="1:15" ht="16.5" customHeight="1" x14ac:dyDescent="0.35">
      <c r="A13" s="206">
        <v>2023</v>
      </c>
      <c r="B13" s="207">
        <v>10836.852999999999</v>
      </c>
      <c r="C13" s="26">
        <v>-4.6564815380173066</v>
      </c>
      <c r="E13" s="21">
        <v>14042.049000000001</v>
      </c>
      <c r="F13" s="26">
        <v>-3.0868477399064842</v>
      </c>
      <c r="H13" s="21">
        <v>6928.067</v>
      </c>
      <c r="I13" s="26">
        <v>0.13939592881210405</v>
      </c>
      <c r="K13" s="21">
        <v>5100.8969999999999</v>
      </c>
      <c r="L13" s="26">
        <v>-1.2352713955035055</v>
      </c>
      <c r="N13" s="21">
        <v>2512.65</v>
      </c>
      <c r="O13" s="26">
        <v>0.36524777651822016</v>
      </c>
    </row>
    <row r="14" spans="1:15" s="64" customFormat="1" ht="26.15" customHeight="1" x14ac:dyDescent="0.35">
      <c r="A14" s="70" t="s">
        <v>280</v>
      </c>
      <c r="B14" s="69"/>
      <c r="C14" s="69">
        <v>-12.709041603642934</v>
      </c>
      <c r="D14" s="69"/>
      <c r="E14" s="69"/>
      <c r="F14" s="69">
        <v>-5.6887447949160483</v>
      </c>
      <c r="G14" s="69"/>
      <c r="H14" s="69"/>
      <c r="I14" s="69">
        <v>-19.23447190487293</v>
      </c>
      <c r="J14" s="69"/>
      <c r="K14" s="69"/>
      <c r="L14" s="69">
        <v>-2.9977550781729119</v>
      </c>
      <c r="M14" s="69"/>
      <c r="N14" s="69"/>
      <c r="O14" s="69">
        <v>-21.658892782759441</v>
      </c>
    </row>
    <row r="15" spans="1:15" ht="25.5" customHeight="1" x14ac:dyDescent="0.35">
      <c r="A15" s="68" t="s">
        <v>281</v>
      </c>
      <c r="B15" s="67">
        <v>27.490389902069769</v>
      </c>
      <c r="C15" s="67"/>
      <c r="D15" s="67"/>
      <c r="E15" s="67">
        <v>35.62117175844029</v>
      </c>
      <c r="F15" s="67"/>
      <c r="G15" s="67"/>
      <c r="H15" s="67">
        <v>17.574775914895476</v>
      </c>
      <c r="I15" s="67"/>
      <c r="J15" s="67"/>
      <c r="K15" s="67">
        <v>12.939701902415578</v>
      </c>
      <c r="L15" s="67"/>
      <c r="M15" s="67"/>
      <c r="N15" s="67">
        <v>6.3739655956794472</v>
      </c>
      <c r="O15" s="66"/>
    </row>
    <row r="16" spans="1:15" x14ac:dyDescent="0.35">
      <c r="A16" s="14" t="s">
        <v>282</v>
      </c>
      <c r="B16" s="21"/>
      <c r="C16" s="65"/>
      <c r="D16" s="20"/>
      <c r="E16" s="21"/>
      <c r="F16" s="65"/>
      <c r="G16" s="20"/>
      <c r="H16" s="21"/>
      <c r="I16" s="65"/>
      <c r="J16" s="20"/>
      <c r="L16" s="65"/>
      <c r="O16" s="65"/>
    </row>
    <row r="17" spans="1:15" x14ac:dyDescent="0.35">
      <c r="A17" s="16" t="s">
        <v>283</v>
      </c>
      <c r="B17" s="208"/>
      <c r="C17" s="181"/>
      <c r="D17" s="14"/>
      <c r="E17" s="208"/>
      <c r="F17" s="181"/>
      <c r="G17" s="14"/>
      <c r="H17" s="208"/>
      <c r="I17" s="181"/>
      <c r="J17" s="14"/>
      <c r="K17" s="14"/>
      <c r="L17" s="181"/>
      <c r="M17" s="14"/>
      <c r="N17" s="14"/>
      <c r="O17" s="181"/>
    </row>
    <row r="18" spans="1:15" x14ac:dyDescent="0.35">
      <c r="B18" s="21"/>
      <c r="C18" s="181"/>
      <c r="D18" s="21"/>
      <c r="E18" s="41"/>
      <c r="F18" s="181"/>
      <c r="H18" s="21"/>
      <c r="I18" s="209"/>
    </row>
  </sheetData>
  <mergeCells count="6">
    <mergeCell ref="N3:O3"/>
    <mergeCell ref="A3:A4"/>
    <mergeCell ref="B3:C3"/>
    <mergeCell ref="E3:F3"/>
    <mergeCell ref="H3:I3"/>
    <mergeCell ref="K3:L3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22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33.90625" style="29" customWidth="1"/>
    <col min="2" max="4" width="11" style="29" customWidth="1"/>
    <col min="5" max="5" width="3.90625" style="29" customWidth="1"/>
    <col min="6" max="7" width="11" style="29" customWidth="1"/>
    <col min="8" max="8" width="9.453125" style="29" customWidth="1"/>
    <col min="9" max="9" width="9.08984375" style="29" bestFit="1" customWidth="1"/>
    <col min="10" max="16384" width="8.90625" style="29"/>
  </cols>
  <sheetData>
    <row r="1" spans="1:10" x14ac:dyDescent="0.35">
      <c r="A1" s="29" t="s">
        <v>296</v>
      </c>
    </row>
    <row r="2" spans="1:10" x14ac:dyDescent="0.35">
      <c r="A2" s="40"/>
      <c r="B2" s="40"/>
      <c r="C2" s="40"/>
      <c r="D2" s="40"/>
      <c r="E2" s="40"/>
      <c r="F2" s="40"/>
      <c r="G2" s="40"/>
      <c r="H2" s="40"/>
    </row>
    <row r="3" spans="1:10" ht="31.5" customHeight="1" x14ac:dyDescent="0.35">
      <c r="A3" s="441"/>
      <c r="B3" s="58">
        <v>2021</v>
      </c>
      <c r="C3" s="58">
        <v>2022</v>
      </c>
      <c r="D3" s="58">
        <v>2023</v>
      </c>
      <c r="E3" s="58"/>
      <c r="F3" s="58" t="s">
        <v>297</v>
      </c>
      <c r="G3" s="58" t="s">
        <v>298</v>
      </c>
      <c r="H3" s="58" t="s">
        <v>299</v>
      </c>
    </row>
    <row r="4" spans="1:10" x14ac:dyDescent="0.35">
      <c r="A4" s="442"/>
      <c r="B4" s="439" t="s">
        <v>241</v>
      </c>
      <c r="C4" s="439"/>
      <c r="D4" s="439"/>
      <c r="E4" s="60"/>
      <c r="F4" s="439" t="s">
        <v>40</v>
      </c>
      <c r="G4" s="439"/>
      <c r="H4" s="439"/>
      <c r="J4" s="21"/>
    </row>
    <row r="5" spans="1:10" ht="21" customHeight="1" x14ac:dyDescent="0.35">
      <c r="A5" s="29" t="s">
        <v>300</v>
      </c>
      <c r="B5" s="54">
        <v>9966.49</v>
      </c>
      <c r="C5" s="54">
        <v>9293.7459999999992</v>
      </c>
      <c r="D5" s="54">
        <v>8479.4210000000003</v>
      </c>
      <c r="E5" s="54"/>
      <c r="F5" s="204">
        <v>-6.8</v>
      </c>
      <c r="G5" s="204">
        <v>-8.7620750556341758</v>
      </c>
      <c r="H5" s="204">
        <v>100</v>
      </c>
      <c r="I5" s="204"/>
      <c r="J5" s="21"/>
    </row>
    <row r="6" spans="1:10" x14ac:dyDescent="0.35">
      <c r="A6" s="29" t="s">
        <v>301</v>
      </c>
      <c r="B6" s="54">
        <v>269.01100000000002</v>
      </c>
      <c r="C6" s="54">
        <v>230.33199999999999</v>
      </c>
      <c r="D6" s="54">
        <v>201.91499999999999</v>
      </c>
      <c r="E6" s="54"/>
      <c r="F6" s="204">
        <v>-14.4</v>
      </c>
      <c r="G6" s="204">
        <v>-12.337408610180089</v>
      </c>
      <c r="H6" s="204">
        <v>2.3812356999375308</v>
      </c>
    </row>
    <row r="7" spans="1:10" x14ac:dyDescent="0.35">
      <c r="A7" s="29" t="s">
        <v>302</v>
      </c>
      <c r="B7" s="54">
        <v>9697.4779999999992</v>
      </c>
      <c r="C7" s="54">
        <v>9063.4140000000007</v>
      </c>
      <c r="D7" s="54">
        <v>8277.5049999999992</v>
      </c>
      <c r="E7" s="54"/>
      <c r="F7" s="204">
        <v>-6.5</v>
      </c>
      <c r="G7" s="204">
        <v>-8.6712247724753766</v>
      </c>
      <c r="H7" s="204">
        <v>97.618752506804412</v>
      </c>
    </row>
    <row r="8" spans="1:10" ht="9" customHeight="1" x14ac:dyDescent="0.35">
      <c r="B8" s="54"/>
      <c r="C8" s="54"/>
      <c r="D8" s="54"/>
      <c r="E8" s="54"/>
      <c r="F8" s="204"/>
      <c r="G8" s="204"/>
      <c r="H8" s="204"/>
    </row>
    <row r="9" spans="1:10" s="77" customFormat="1" x14ac:dyDescent="0.35">
      <c r="A9" s="77" t="s">
        <v>303</v>
      </c>
      <c r="B9" s="79"/>
      <c r="C9" s="79"/>
      <c r="D9" s="79"/>
      <c r="E9" s="79"/>
      <c r="F9" s="78"/>
      <c r="G9" s="78"/>
      <c r="H9" s="78"/>
    </row>
    <row r="10" spans="1:10" x14ac:dyDescent="0.35">
      <c r="A10" s="29" t="s">
        <v>304</v>
      </c>
      <c r="B10" s="54">
        <v>4188.8190000000004</v>
      </c>
      <c r="C10" s="54">
        <v>4048.3409999999999</v>
      </c>
      <c r="D10" s="54">
        <v>3742.1860000000001</v>
      </c>
      <c r="E10" s="54"/>
      <c r="F10" s="204">
        <v>-3.4</v>
      </c>
      <c r="G10" s="204">
        <v>-7.5624805321488422</v>
      </c>
      <c r="H10" s="204">
        <v>44.132565183401084</v>
      </c>
    </row>
    <row r="11" spans="1:10" ht="15.9" customHeight="1" x14ac:dyDescent="0.35">
      <c r="A11" s="29" t="s">
        <v>305</v>
      </c>
      <c r="B11" s="54">
        <v>2794.5450000000001</v>
      </c>
      <c r="C11" s="54">
        <v>2760.0160000000001</v>
      </c>
      <c r="D11" s="54">
        <v>2564.7049999999999</v>
      </c>
      <c r="E11" s="54"/>
      <c r="F11" s="204">
        <v>-1.2</v>
      </c>
      <c r="G11" s="204">
        <v>-7.0764444843798051</v>
      </c>
      <c r="H11" s="204">
        <v>30.246227896928339</v>
      </c>
    </row>
    <row r="12" spans="1:10" x14ac:dyDescent="0.35">
      <c r="A12" s="29" t="s">
        <v>306</v>
      </c>
      <c r="B12" s="54">
        <v>2837.799</v>
      </c>
      <c r="C12" s="54">
        <v>2485.3890000000001</v>
      </c>
      <c r="D12" s="54">
        <v>2172.529</v>
      </c>
      <c r="E12" s="54"/>
      <c r="F12" s="204">
        <v>-12.4</v>
      </c>
      <c r="G12" s="204">
        <v>-12.587969126764467</v>
      </c>
      <c r="H12" s="204">
        <v>25.621195126412523</v>
      </c>
    </row>
    <row r="13" spans="1:10" ht="9" customHeight="1" x14ac:dyDescent="0.35">
      <c r="B13" s="54"/>
      <c r="C13" s="54"/>
      <c r="D13" s="54"/>
      <c r="E13" s="54"/>
      <c r="F13" s="204"/>
      <c r="G13" s="204"/>
      <c r="H13" s="204"/>
    </row>
    <row r="14" spans="1:10" s="77" customFormat="1" ht="21" customHeight="1" x14ac:dyDescent="0.35">
      <c r="A14" s="77" t="s">
        <v>214</v>
      </c>
      <c r="B14" s="79"/>
      <c r="C14" s="79"/>
      <c r="D14" s="79"/>
      <c r="E14" s="79"/>
      <c r="F14" s="78"/>
      <c r="G14" s="78"/>
      <c r="H14" s="78"/>
    </row>
    <row r="15" spans="1:10" x14ac:dyDescent="0.35">
      <c r="A15" s="29" t="s">
        <v>111</v>
      </c>
      <c r="B15" s="54">
        <v>2813.9969999999998</v>
      </c>
      <c r="C15" s="54">
        <v>2677.9940000000001</v>
      </c>
      <c r="D15" s="54">
        <v>2463.2860000000001</v>
      </c>
      <c r="E15" s="54"/>
      <c r="F15" s="204">
        <v>-4.8</v>
      </c>
      <c r="G15" s="204">
        <v>-8.0174936911733212</v>
      </c>
      <c r="H15" s="204">
        <v>29.050167458367739</v>
      </c>
    </row>
    <row r="16" spans="1:10" x14ac:dyDescent="0.35">
      <c r="A16" s="29" t="s">
        <v>112</v>
      </c>
      <c r="B16" s="54">
        <v>3287.56</v>
      </c>
      <c r="C16" s="54">
        <v>2999.01</v>
      </c>
      <c r="D16" s="54">
        <v>2695.7979999999998</v>
      </c>
      <c r="E16" s="54"/>
      <c r="F16" s="204">
        <v>-8.8000000000000007</v>
      </c>
      <c r="G16" s="204">
        <v>-10.110403099689579</v>
      </c>
      <c r="H16" s="204">
        <v>31.792241474978063</v>
      </c>
    </row>
    <row r="17" spans="1:8" x14ac:dyDescent="0.35">
      <c r="A17" s="29" t="s">
        <v>4</v>
      </c>
      <c r="B17" s="54">
        <v>1683.3109999999999</v>
      </c>
      <c r="C17" s="54">
        <v>1552.828</v>
      </c>
      <c r="D17" s="54">
        <v>1419.229</v>
      </c>
      <c r="E17" s="54"/>
      <c r="F17" s="204">
        <v>-7.8</v>
      </c>
      <c r="G17" s="204">
        <v>-8.6035929285149368</v>
      </c>
      <c r="H17" s="204">
        <v>16.737333834468178</v>
      </c>
    </row>
    <row r="18" spans="1:8" x14ac:dyDescent="0.35">
      <c r="A18" s="29" t="s">
        <v>113</v>
      </c>
      <c r="B18" s="54">
        <v>1524.8440000000001</v>
      </c>
      <c r="C18" s="54">
        <v>1427.684</v>
      </c>
      <c r="D18" s="54">
        <v>1308.5820000000001</v>
      </c>
      <c r="E18" s="54"/>
      <c r="F18" s="204">
        <v>-6.4</v>
      </c>
      <c r="G18" s="204">
        <v>-8.3423222505820522</v>
      </c>
      <c r="H18" s="204">
        <v>15.432445210586904</v>
      </c>
    </row>
    <row r="19" spans="1:8" x14ac:dyDescent="0.35">
      <c r="A19" s="29" t="s">
        <v>114</v>
      </c>
      <c r="B19" s="54">
        <v>656.77800000000002</v>
      </c>
      <c r="C19" s="54">
        <v>636.23</v>
      </c>
      <c r="D19" s="54">
        <v>592.52599999999995</v>
      </c>
      <c r="E19" s="54"/>
      <c r="F19" s="204">
        <v>-3.1</v>
      </c>
      <c r="G19" s="204">
        <v>-6.8692139635037748</v>
      </c>
      <c r="H19" s="204">
        <v>6.9878120215991153</v>
      </c>
    </row>
    <row r="20" spans="1:8" ht="9.65" customHeight="1" x14ac:dyDescent="0.35">
      <c r="A20" s="40"/>
      <c r="B20" s="205"/>
      <c r="C20" s="205"/>
      <c r="D20" s="205"/>
      <c r="E20" s="205"/>
      <c r="F20" s="205"/>
      <c r="G20" s="205"/>
      <c r="H20" s="205"/>
    </row>
    <row r="21" spans="1:8" x14ac:dyDescent="0.35">
      <c r="A21" s="14" t="s">
        <v>307</v>
      </c>
      <c r="B21" s="20"/>
      <c r="C21" s="20"/>
      <c r="D21" s="20"/>
      <c r="E21" s="20"/>
      <c r="F21" s="20"/>
      <c r="G21" s="20"/>
      <c r="H21" s="20"/>
    </row>
    <row r="22" spans="1:8" x14ac:dyDescent="0.35">
      <c r="A22" s="16" t="s">
        <v>308</v>
      </c>
    </row>
  </sheetData>
  <mergeCells count="3">
    <mergeCell ref="A3:A4"/>
    <mergeCell ref="B4:D4"/>
    <mergeCell ref="F4:H4"/>
  </mergeCells>
  <pageMargins left="0.7" right="0.7" top="0.75" bottom="0.75" header="0.3" footer="0.3"/>
  <pageSetup paperSize="9" orientation="portrait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46"/>
  <sheetViews>
    <sheetView topLeftCell="A27" zoomScale="80" zoomScaleNormal="80" workbookViewId="0">
      <selection activeCell="A28" sqref="A28"/>
    </sheetView>
  </sheetViews>
  <sheetFormatPr defaultColWidth="8.90625" defaultRowHeight="14.5" x14ac:dyDescent="0.35"/>
  <cols>
    <col min="1" max="2" width="13.90625" style="15" customWidth="1"/>
    <col min="3" max="5" width="8.90625" style="29"/>
    <col min="6" max="6" width="22.54296875" style="29" bestFit="1" customWidth="1"/>
    <col min="7" max="16384" width="8.90625" style="29"/>
  </cols>
  <sheetData>
    <row r="1" spans="1:8" ht="69" customHeight="1" x14ac:dyDescent="0.35">
      <c r="A1" s="193" t="s">
        <v>309</v>
      </c>
      <c r="B1" s="194" t="s">
        <v>310</v>
      </c>
      <c r="C1" s="195"/>
      <c r="D1" s="195"/>
    </row>
    <row r="2" spans="1:8" x14ac:dyDescent="0.35">
      <c r="A2" s="196"/>
      <c r="B2" s="197" t="s">
        <v>311</v>
      </c>
      <c r="C2" s="197" t="s">
        <v>312</v>
      </c>
      <c r="D2" s="197" t="s">
        <v>313</v>
      </c>
      <c r="E2" s="197" t="s">
        <v>52</v>
      </c>
    </row>
    <row r="3" spans="1:8" x14ac:dyDescent="0.35">
      <c r="A3" s="198" t="s">
        <v>314</v>
      </c>
      <c r="B3" s="199">
        <v>5.75</v>
      </c>
      <c r="C3" s="199">
        <v>4.7</v>
      </c>
      <c r="D3" s="199">
        <v>6.04</v>
      </c>
      <c r="E3" s="199">
        <v>4.93</v>
      </c>
      <c r="G3" s="443"/>
      <c r="H3" s="443"/>
    </row>
    <row r="4" spans="1:8" x14ac:dyDescent="0.35">
      <c r="A4" s="198" t="s">
        <v>315</v>
      </c>
      <c r="B4" s="200">
        <v>5.92</v>
      </c>
      <c r="C4" s="200">
        <v>4.72</v>
      </c>
      <c r="D4" s="200">
        <v>6.35</v>
      </c>
      <c r="E4" s="200">
        <v>5.0199999999999996</v>
      </c>
      <c r="G4" s="443"/>
      <c r="H4" s="443"/>
    </row>
    <row r="5" spans="1:8" x14ac:dyDescent="0.35">
      <c r="A5" s="198" t="s">
        <v>316</v>
      </c>
      <c r="B5" s="199">
        <v>5.96</v>
      </c>
      <c r="C5" s="199">
        <v>4.8099999999999996</v>
      </c>
      <c r="D5" s="199">
        <v>6.39</v>
      </c>
      <c r="E5" s="199">
        <v>5.15</v>
      </c>
      <c r="F5" s="201">
        <f>E5-E9</f>
        <v>2.3300000000000005</v>
      </c>
      <c r="G5" s="443"/>
      <c r="H5" s="443"/>
    </row>
    <row r="6" spans="1:8" x14ac:dyDescent="0.35">
      <c r="A6" s="198" t="s">
        <v>317</v>
      </c>
      <c r="B6" s="200">
        <v>5.91</v>
      </c>
      <c r="C6" s="200">
        <v>4.6500000000000004</v>
      </c>
      <c r="D6" s="200">
        <v>6.34</v>
      </c>
      <c r="E6" s="200">
        <v>5.07</v>
      </c>
      <c r="G6" s="443"/>
      <c r="H6" s="443"/>
    </row>
    <row r="7" spans="1:8" x14ac:dyDescent="0.35">
      <c r="A7" s="198" t="s">
        <v>318</v>
      </c>
      <c r="B7" s="199">
        <v>5.5</v>
      </c>
      <c r="C7" s="199">
        <v>3.98</v>
      </c>
      <c r="D7" s="199">
        <v>5.95</v>
      </c>
      <c r="E7" s="199">
        <v>4.6100000000000003</v>
      </c>
      <c r="G7" s="443"/>
      <c r="H7" s="443"/>
    </row>
    <row r="8" spans="1:8" x14ac:dyDescent="0.35">
      <c r="A8" s="198" t="s">
        <v>319</v>
      </c>
      <c r="B8" s="200">
        <v>5.13</v>
      </c>
      <c r="C8" s="200">
        <v>3.18</v>
      </c>
      <c r="D8" s="200">
        <v>5.39</v>
      </c>
      <c r="E8" s="200">
        <v>3.79</v>
      </c>
      <c r="G8" s="443"/>
      <c r="H8" s="443"/>
    </row>
    <row r="9" spans="1:8" x14ac:dyDescent="0.35">
      <c r="A9" s="198" t="s">
        <v>320</v>
      </c>
      <c r="B9" s="199">
        <v>3.87</v>
      </c>
      <c r="C9" s="199">
        <v>2.13</v>
      </c>
      <c r="D9" s="199">
        <v>4.45</v>
      </c>
      <c r="E9" s="199">
        <v>2.82</v>
      </c>
      <c r="F9" s="201">
        <f>+E9-E13</f>
        <v>1.5899999999999999</v>
      </c>
      <c r="G9" s="443"/>
      <c r="H9" s="443"/>
    </row>
    <row r="10" spans="1:8" x14ac:dyDescent="0.35">
      <c r="A10" s="198" t="s">
        <v>321</v>
      </c>
      <c r="B10" s="200">
        <v>2.52</v>
      </c>
      <c r="C10" s="200">
        <v>0.9</v>
      </c>
      <c r="D10" s="200">
        <v>2.89</v>
      </c>
      <c r="E10" s="200">
        <v>1.58</v>
      </c>
      <c r="G10" s="443"/>
      <c r="H10" s="443"/>
    </row>
    <row r="11" spans="1:8" x14ac:dyDescent="0.35">
      <c r="A11" s="198" t="s">
        <v>322</v>
      </c>
      <c r="B11" s="199">
        <v>2.02</v>
      </c>
      <c r="C11" s="199">
        <v>0.74</v>
      </c>
      <c r="D11" s="199">
        <v>2.37</v>
      </c>
      <c r="E11" s="199">
        <v>1.47</v>
      </c>
      <c r="G11" s="443"/>
      <c r="H11" s="443"/>
    </row>
    <row r="12" spans="1:8" x14ac:dyDescent="0.35">
      <c r="A12" s="198" t="s">
        <v>323</v>
      </c>
      <c r="B12" s="200">
        <v>1.69</v>
      </c>
      <c r="C12" s="200">
        <v>0.62</v>
      </c>
      <c r="D12" s="200">
        <v>2.1</v>
      </c>
      <c r="E12" s="200">
        <v>1.28</v>
      </c>
      <c r="G12" s="443"/>
      <c r="H12" s="443"/>
    </row>
    <row r="13" spans="1:8" x14ac:dyDescent="0.35">
      <c r="A13" s="198" t="s">
        <v>324</v>
      </c>
      <c r="B13" s="199">
        <v>1.42</v>
      </c>
      <c r="C13" s="199">
        <v>0.76</v>
      </c>
      <c r="D13" s="199">
        <v>1.93</v>
      </c>
      <c r="E13" s="199">
        <v>1.23</v>
      </c>
      <c r="G13" s="443"/>
      <c r="H13" s="443"/>
    </row>
    <row r="14" spans="1:8" x14ac:dyDescent="0.35">
      <c r="A14" s="198" t="s">
        <v>325</v>
      </c>
      <c r="B14" s="200">
        <v>1.49</v>
      </c>
      <c r="C14" s="200">
        <v>0.63</v>
      </c>
      <c r="D14" s="200">
        <v>1.92</v>
      </c>
      <c r="E14" s="200">
        <v>1.1399999999999999</v>
      </c>
    </row>
    <row r="15" spans="1:8" x14ac:dyDescent="0.35">
      <c r="A15" s="198" t="s">
        <v>327</v>
      </c>
      <c r="B15" s="199">
        <v>1.43</v>
      </c>
      <c r="C15" s="199">
        <v>0.64</v>
      </c>
      <c r="D15" s="199">
        <v>1.91</v>
      </c>
      <c r="E15" s="199">
        <v>1.1200000000000001</v>
      </c>
    </row>
    <row r="16" spans="1:8" x14ac:dyDescent="0.35">
      <c r="A16" s="198" t="s">
        <v>328</v>
      </c>
      <c r="B16" s="200">
        <v>1.5</v>
      </c>
      <c r="C16" s="200">
        <v>0.66</v>
      </c>
      <c r="D16" s="200">
        <v>1.92</v>
      </c>
      <c r="E16" s="200">
        <v>1.25</v>
      </c>
    </row>
    <row r="17" spans="1:5" x14ac:dyDescent="0.35">
      <c r="A17" s="198" t="s">
        <v>329</v>
      </c>
      <c r="B17" s="199">
        <v>1.43</v>
      </c>
      <c r="C17" s="199">
        <v>0.68</v>
      </c>
      <c r="D17" s="199">
        <v>1.91</v>
      </c>
      <c r="E17" s="199">
        <v>1.26</v>
      </c>
    </row>
    <row r="18" spans="1:5" x14ac:dyDescent="0.35">
      <c r="A18" s="198" t="s">
        <v>330</v>
      </c>
      <c r="B18" s="200">
        <v>1.52</v>
      </c>
      <c r="C18" s="200">
        <v>0.63</v>
      </c>
      <c r="D18" s="200">
        <v>1.8</v>
      </c>
      <c r="E18" s="200">
        <v>1.25</v>
      </c>
    </row>
    <row r="19" spans="1:5" x14ac:dyDescent="0.35">
      <c r="A19" s="198" t="s">
        <v>331</v>
      </c>
      <c r="B19" s="199">
        <v>1.3</v>
      </c>
      <c r="C19" s="199">
        <v>0.67</v>
      </c>
      <c r="D19" s="199">
        <v>1.77</v>
      </c>
      <c r="E19" s="199">
        <v>1.23</v>
      </c>
    </row>
    <row r="20" spans="1:5" x14ac:dyDescent="0.35">
      <c r="A20" s="198" t="s">
        <v>332</v>
      </c>
      <c r="B20" s="200">
        <v>1.63</v>
      </c>
      <c r="C20" s="200">
        <v>0.65</v>
      </c>
      <c r="D20" s="200">
        <v>2.11</v>
      </c>
      <c r="E20" s="200">
        <v>1.1599999999999999</v>
      </c>
    </row>
    <row r="21" spans="1:5" x14ac:dyDescent="0.35">
      <c r="A21" s="198" t="s">
        <v>333</v>
      </c>
      <c r="B21" s="199">
        <v>1.8</v>
      </c>
      <c r="C21" s="199">
        <v>0.59</v>
      </c>
      <c r="D21" s="199">
        <v>2.29</v>
      </c>
      <c r="E21" s="199">
        <v>1.29</v>
      </c>
    </row>
    <row r="22" spans="1:5" x14ac:dyDescent="0.35">
      <c r="A22" s="198" t="s">
        <v>334</v>
      </c>
      <c r="B22" s="200">
        <v>1.76</v>
      </c>
      <c r="C22" s="200">
        <v>0.76</v>
      </c>
      <c r="D22" s="200">
        <v>2.5299999999999998</v>
      </c>
      <c r="E22" s="200">
        <v>1.4</v>
      </c>
    </row>
    <row r="23" spans="1:5" x14ac:dyDescent="0.35">
      <c r="A23" s="198" t="s">
        <v>335</v>
      </c>
      <c r="B23" s="199">
        <v>1.89</v>
      </c>
      <c r="C23" s="199">
        <v>0.81</v>
      </c>
      <c r="D23" s="199">
        <v>2.41</v>
      </c>
      <c r="E23" s="199">
        <v>1.48</v>
      </c>
    </row>
    <row r="24" spans="1:5" x14ac:dyDescent="0.35">
      <c r="A24" s="198" t="s">
        <v>336</v>
      </c>
      <c r="B24" s="200">
        <v>2.02</v>
      </c>
      <c r="C24" s="200">
        <v>0.9</v>
      </c>
      <c r="D24" s="200">
        <v>2.62</v>
      </c>
      <c r="E24" s="200">
        <v>1.59</v>
      </c>
    </row>
    <row r="25" spans="1:5" x14ac:dyDescent="0.35">
      <c r="A25" s="198" t="s">
        <v>337</v>
      </c>
      <c r="B25" s="199">
        <v>1.9</v>
      </c>
      <c r="C25" s="199">
        <v>0.99</v>
      </c>
      <c r="D25" s="199">
        <v>2.46</v>
      </c>
      <c r="E25" s="199">
        <v>1.68</v>
      </c>
    </row>
    <row r="26" spans="1:5" x14ac:dyDescent="0.35">
      <c r="A26" s="195"/>
      <c r="B26" s="202"/>
      <c r="C26" s="202"/>
      <c r="D26" s="202"/>
    </row>
    <row r="27" spans="1:5" x14ac:dyDescent="0.35">
      <c r="A27" s="29" t="s">
        <v>326</v>
      </c>
      <c r="B27" s="29"/>
    </row>
    <row r="28" spans="1:5" x14ac:dyDescent="0.35">
      <c r="A28" s="29"/>
      <c r="B28" s="29"/>
    </row>
    <row r="29" spans="1:5" x14ac:dyDescent="0.35">
      <c r="A29" s="29"/>
      <c r="B29" s="29"/>
    </row>
    <row r="30" spans="1:5" x14ac:dyDescent="0.35">
      <c r="A30" s="29"/>
      <c r="B30" s="29"/>
    </row>
    <row r="31" spans="1:5" x14ac:dyDescent="0.35">
      <c r="A31" s="29"/>
      <c r="B31" s="29"/>
    </row>
    <row r="32" spans="1:5" x14ac:dyDescent="0.35">
      <c r="A32" s="29"/>
      <c r="B32" s="29"/>
    </row>
    <row r="33" spans="1:2" x14ac:dyDescent="0.35">
      <c r="A33" s="29"/>
      <c r="B33" s="29"/>
    </row>
    <row r="34" spans="1:2" x14ac:dyDescent="0.35">
      <c r="A34" s="29"/>
      <c r="B34" s="29"/>
    </row>
    <row r="35" spans="1:2" x14ac:dyDescent="0.35">
      <c r="A35" s="29"/>
      <c r="B35" s="29"/>
    </row>
    <row r="36" spans="1:2" x14ac:dyDescent="0.35">
      <c r="A36" s="29"/>
      <c r="B36" s="29"/>
    </row>
    <row r="37" spans="1:2" x14ac:dyDescent="0.35">
      <c r="A37" s="29"/>
      <c r="B37" s="29"/>
    </row>
    <row r="38" spans="1:2" x14ac:dyDescent="0.35">
      <c r="A38" s="29"/>
      <c r="B38" s="29"/>
    </row>
    <row r="39" spans="1:2" x14ac:dyDescent="0.35">
      <c r="A39" s="29"/>
      <c r="B39" s="29"/>
    </row>
    <row r="40" spans="1:2" x14ac:dyDescent="0.35">
      <c r="A40" s="29"/>
      <c r="B40" s="29"/>
    </row>
    <row r="41" spans="1:2" x14ac:dyDescent="0.35">
      <c r="A41" s="29"/>
      <c r="B41" s="29"/>
    </row>
    <row r="42" spans="1:2" x14ac:dyDescent="0.35">
      <c r="A42" s="29"/>
      <c r="B42" s="29"/>
    </row>
    <row r="43" spans="1:2" x14ac:dyDescent="0.35">
      <c r="B43" s="29"/>
    </row>
    <row r="44" spans="1:2" x14ac:dyDescent="0.35">
      <c r="B44" s="29"/>
    </row>
    <row r="45" spans="1:2" x14ac:dyDescent="0.35">
      <c r="A45" s="14" t="s">
        <v>338</v>
      </c>
    </row>
    <row r="46" spans="1:2" x14ac:dyDescent="0.35">
      <c r="A46" s="16" t="s">
        <v>283</v>
      </c>
    </row>
  </sheetData>
  <mergeCells count="11">
    <mergeCell ref="G3:H3"/>
    <mergeCell ref="G4:H4"/>
    <mergeCell ref="G5:H5"/>
    <mergeCell ref="G6:H6"/>
    <mergeCell ref="G13:H13"/>
    <mergeCell ref="G7:H7"/>
    <mergeCell ref="G8:H8"/>
    <mergeCell ref="G9:H9"/>
    <mergeCell ref="G10:H10"/>
    <mergeCell ref="G11:H11"/>
    <mergeCell ref="G12:H12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33"/>
  <sheetViews>
    <sheetView topLeftCell="A14" zoomScale="80" zoomScaleNormal="80" workbookViewId="0">
      <selection activeCell="A15" sqref="A15"/>
    </sheetView>
  </sheetViews>
  <sheetFormatPr defaultColWidth="8.90625" defaultRowHeight="14.5" x14ac:dyDescent="0.35"/>
  <cols>
    <col min="1" max="1" width="8.90625" style="15" customWidth="1"/>
    <col min="2" max="2" width="12.90625" style="15" customWidth="1"/>
    <col min="3" max="7" width="8.90625" style="15"/>
    <col min="8" max="8" width="7.90625" style="15" customWidth="1"/>
    <col min="9" max="16384" width="8.90625" style="29"/>
  </cols>
  <sheetData>
    <row r="1" spans="1:8" x14ac:dyDescent="0.35">
      <c r="A1" s="15" t="s">
        <v>339</v>
      </c>
    </row>
    <row r="2" spans="1:8" x14ac:dyDescent="0.35">
      <c r="B2" s="183" t="s">
        <v>340</v>
      </c>
    </row>
    <row r="3" spans="1:8" x14ac:dyDescent="0.35">
      <c r="C3" s="15" t="s">
        <v>341</v>
      </c>
      <c r="D3" s="15" t="s">
        <v>342</v>
      </c>
      <c r="E3" s="15" t="s">
        <v>343</v>
      </c>
      <c r="F3" s="15" t="s">
        <v>344</v>
      </c>
      <c r="G3" s="15" t="s">
        <v>345</v>
      </c>
      <c r="H3" s="15" t="s">
        <v>6</v>
      </c>
    </row>
    <row r="4" spans="1:8" x14ac:dyDescent="0.35">
      <c r="B4" s="184">
        <v>2018</v>
      </c>
      <c r="C4" s="185">
        <v>1.1819999999999999</v>
      </c>
      <c r="D4" s="185">
        <v>1.9510000000000001</v>
      </c>
      <c r="E4" s="185">
        <v>2.0680000000000001</v>
      </c>
      <c r="F4" s="185">
        <v>2.7959999999999998</v>
      </c>
      <c r="G4" s="185">
        <v>3.3420000000000001</v>
      </c>
      <c r="H4" s="185">
        <v>2.0489999999999999</v>
      </c>
    </row>
    <row r="5" spans="1:8" x14ac:dyDescent="0.35">
      <c r="B5" s="186">
        <v>2019</v>
      </c>
      <c r="C5" s="187">
        <v>1.208</v>
      </c>
      <c r="D5" s="187">
        <v>1.4670000000000001</v>
      </c>
      <c r="E5" s="187">
        <v>2.79</v>
      </c>
      <c r="F5" s="187">
        <v>2.222</v>
      </c>
      <c r="G5" s="187">
        <v>3.0830000000000002</v>
      </c>
      <c r="H5" s="187">
        <v>1.7689999999999999</v>
      </c>
    </row>
    <row r="6" spans="1:8" x14ac:dyDescent="0.35">
      <c r="B6" s="186">
        <v>2020</v>
      </c>
      <c r="C6" s="187">
        <v>0.99199999999999999</v>
      </c>
      <c r="D6" s="187">
        <v>0.82499999999999996</v>
      </c>
      <c r="E6" s="187">
        <v>2.0289999999999999</v>
      </c>
      <c r="F6" s="187">
        <v>1.601</v>
      </c>
      <c r="G6" s="187">
        <v>1.5069999999999999</v>
      </c>
      <c r="H6" s="187">
        <v>1.1830000000000001</v>
      </c>
    </row>
    <row r="7" spans="1:8" x14ac:dyDescent="0.35">
      <c r="B7" s="186">
        <v>2021</v>
      </c>
      <c r="C7" s="187">
        <v>1.329</v>
      </c>
      <c r="D7" s="187">
        <v>0.998</v>
      </c>
      <c r="E7" s="187">
        <v>1.8089999999999999</v>
      </c>
      <c r="F7" s="187">
        <v>1.786</v>
      </c>
      <c r="G7" s="187">
        <v>2.081</v>
      </c>
      <c r="H7" s="187">
        <v>1.407</v>
      </c>
    </row>
    <row r="8" spans="1:8" x14ac:dyDescent="0.35">
      <c r="A8" s="29"/>
      <c r="B8" s="188">
        <v>2022</v>
      </c>
      <c r="C8" s="189">
        <v>1</v>
      </c>
      <c r="D8" s="189">
        <v>1.1499999999999999</v>
      </c>
      <c r="E8" s="189">
        <v>1.55</v>
      </c>
      <c r="F8" s="189">
        <v>1.2010000000000001</v>
      </c>
      <c r="G8" s="189">
        <v>1.24</v>
      </c>
      <c r="H8" s="189">
        <v>1.1839999999999999</v>
      </c>
    </row>
    <row r="9" spans="1:8" x14ac:dyDescent="0.35">
      <c r="A9" s="29"/>
      <c r="B9" s="188">
        <v>2023</v>
      </c>
      <c r="C9" s="189">
        <v>1.395</v>
      </c>
      <c r="D9" s="189">
        <v>1.353</v>
      </c>
      <c r="E9" s="189">
        <v>1.7410000000000001</v>
      </c>
      <c r="F9" s="189">
        <v>2.0209999999999999</v>
      </c>
      <c r="G9" s="189">
        <v>3.09</v>
      </c>
      <c r="H9" s="189">
        <v>1.597</v>
      </c>
    </row>
    <row r="10" spans="1:8" x14ac:dyDescent="0.35">
      <c r="A10" s="29"/>
      <c r="B10" s="29" t="s">
        <v>346</v>
      </c>
      <c r="C10" s="190">
        <f t="shared" ref="C10:H10" si="0">C9-C8</f>
        <v>0.39500000000000002</v>
      </c>
      <c r="D10" s="190">
        <f t="shared" si="0"/>
        <v>0.20300000000000007</v>
      </c>
      <c r="E10" s="190">
        <f t="shared" si="0"/>
        <v>0.19100000000000006</v>
      </c>
      <c r="F10" s="190">
        <f t="shared" si="0"/>
        <v>0.81999999999999984</v>
      </c>
      <c r="G10" s="190">
        <f t="shared" si="0"/>
        <v>1.8499999999999999</v>
      </c>
      <c r="H10" s="190">
        <f t="shared" si="0"/>
        <v>0.41300000000000003</v>
      </c>
    </row>
    <row r="11" spans="1:8" x14ac:dyDescent="0.35">
      <c r="B11" s="29"/>
      <c r="C11" s="191"/>
      <c r="D11" s="191"/>
      <c r="E11" s="191"/>
      <c r="F11" s="191"/>
      <c r="G11" s="191"/>
      <c r="H11" s="191"/>
    </row>
    <row r="12" spans="1:8" x14ac:dyDescent="0.35">
      <c r="B12" s="29"/>
      <c r="C12" s="191"/>
      <c r="D12" s="191"/>
      <c r="E12" s="191"/>
      <c r="F12" s="191"/>
      <c r="G12" s="191" t="s">
        <v>347</v>
      </c>
      <c r="H12" s="189">
        <v>1.345</v>
      </c>
    </row>
    <row r="13" spans="1:8" x14ac:dyDescent="0.35">
      <c r="C13" s="191"/>
      <c r="D13" s="191"/>
      <c r="E13" s="191"/>
      <c r="F13" s="191"/>
      <c r="G13" s="191"/>
      <c r="H13" s="192">
        <f>H9-H12</f>
        <v>0.252</v>
      </c>
    </row>
    <row r="14" spans="1:8" ht="16.5" x14ac:dyDescent="0.35">
      <c r="A14" s="29" t="s">
        <v>398</v>
      </c>
      <c r="C14" s="29"/>
      <c r="D14" s="29"/>
      <c r="E14" s="29"/>
      <c r="F14" s="29"/>
      <c r="G14" s="29"/>
      <c r="H14" s="29"/>
    </row>
    <row r="15" spans="1:8" x14ac:dyDescent="0.35">
      <c r="A15" s="29"/>
      <c r="B15" s="29"/>
      <c r="C15" s="29"/>
      <c r="D15" s="29"/>
      <c r="E15" s="29"/>
      <c r="F15" s="29"/>
      <c r="G15" s="29"/>
      <c r="H15" s="29"/>
    </row>
    <row r="16" spans="1:8" x14ac:dyDescent="0.35">
      <c r="A16" s="29"/>
      <c r="B16" s="80"/>
      <c r="C16" s="29"/>
      <c r="D16" s="29"/>
      <c r="E16" s="29"/>
      <c r="F16" s="29"/>
      <c r="G16" s="29"/>
      <c r="H16" s="29"/>
    </row>
    <row r="17" spans="1:8" x14ac:dyDescent="0.35">
      <c r="A17" s="29"/>
      <c r="B17" s="29"/>
      <c r="C17" s="29"/>
      <c r="D17" s="29"/>
      <c r="E17" s="29"/>
      <c r="F17" s="29"/>
      <c r="G17" s="29"/>
      <c r="H17" s="29"/>
    </row>
    <row r="18" spans="1:8" x14ac:dyDescent="0.35">
      <c r="A18" s="29"/>
      <c r="B18" s="29"/>
      <c r="C18" s="29"/>
      <c r="D18" s="29"/>
      <c r="E18" s="29"/>
      <c r="F18" s="29"/>
      <c r="G18" s="29"/>
      <c r="H18" s="29"/>
    </row>
    <row r="19" spans="1:8" x14ac:dyDescent="0.35">
      <c r="A19" s="29"/>
      <c r="B19" s="29"/>
      <c r="C19" s="29"/>
      <c r="D19" s="29"/>
      <c r="E19" s="29"/>
      <c r="F19" s="29"/>
      <c r="G19" s="29"/>
      <c r="H19" s="29"/>
    </row>
    <row r="20" spans="1:8" x14ac:dyDescent="0.35">
      <c r="A20" s="29"/>
      <c r="B20" s="29"/>
      <c r="C20" s="29"/>
      <c r="D20" s="29"/>
      <c r="E20" s="29"/>
      <c r="F20" s="29"/>
      <c r="G20" s="29"/>
      <c r="H20" s="29"/>
    </row>
    <row r="21" spans="1:8" x14ac:dyDescent="0.35">
      <c r="A21" s="29"/>
      <c r="B21" s="29"/>
      <c r="C21" s="29"/>
      <c r="D21" s="29"/>
      <c r="E21" s="29"/>
      <c r="F21" s="29"/>
      <c r="G21" s="29"/>
      <c r="H21" s="29"/>
    </row>
    <row r="22" spans="1:8" x14ac:dyDescent="0.35">
      <c r="A22" s="29"/>
      <c r="B22" s="29"/>
      <c r="C22" s="29"/>
      <c r="D22" s="29"/>
      <c r="E22" s="29"/>
      <c r="F22" s="29"/>
      <c r="G22" s="29"/>
      <c r="H22" s="29"/>
    </row>
    <row r="23" spans="1:8" x14ac:dyDescent="0.35">
      <c r="A23" s="29"/>
      <c r="B23" s="29"/>
      <c r="C23" s="29"/>
      <c r="D23" s="29"/>
      <c r="E23" s="29"/>
      <c r="F23" s="29"/>
      <c r="G23" s="29"/>
      <c r="H23" s="29"/>
    </row>
    <row r="24" spans="1:8" x14ac:dyDescent="0.35">
      <c r="A24" s="29"/>
      <c r="B24" s="29"/>
      <c r="C24" s="29"/>
      <c r="D24" s="29"/>
      <c r="E24" s="29"/>
      <c r="F24" s="29"/>
      <c r="G24" s="29"/>
      <c r="H24" s="29"/>
    </row>
    <row r="25" spans="1:8" x14ac:dyDescent="0.35">
      <c r="A25" s="29"/>
      <c r="B25" s="29"/>
      <c r="C25" s="29"/>
      <c r="D25" s="29"/>
      <c r="E25" s="29"/>
      <c r="F25" s="29"/>
      <c r="G25" s="29"/>
      <c r="H25" s="29"/>
    </row>
    <row r="26" spans="1:8" x14ac:dyDescent="0.35">
      <c r="A26" s="29"/>
      <c r="B26" s="29"/>
      <c r="C26" s="29"/>
      <c r="D26" s="29"/>
      <c r="E26" s="29"/>
      <c r="F26" s="29"/>
      <c r="G26" s="29"/>
      <c r="H26" s="29"/>
    </row>
    <row r="27" spans="1:8" x14ac:dyDescent="0.35">
      <c r="A27" s="29"/>
      <c r="B27" s="29"/>
      <c r="C27" s="29"/>
      <c r="D27" s="29"/>
      <c r="E27" s="29"/>
      <c r="F27" s="29"/>
      <c r="G27" s="29"/>
      <c r="H27" s="29"/>
    </row>
    <row r="28" spans="1:8" x14ac:dyDescent="0.35">
      <c r="A28" s="29"/>
      <c r="B28" s="29"/>
      <c r="C28" s="29"/>
      <c r="D28" s="29"/>
      <c r="E28" s="29"/>
      <c r="F28" s="29"/>
      <c r="G28" s="29"/>
      <c r="H28" s="29"/>
    </row>
    <row r="29" spans="1:8" x14ac:dyDescent="0.35">
      <c r="A29" s="29"/>
      <c r="B29" s="29"/>
      <c r="C29" s="29"/>
      <c r="D29" s="29"/>
      <c r="E29" s="29"/>
      <c r="F29" s="29"/>
      <c r="G29" s="29"/>
      <c r="H29" s="29"/>
    </row>
    <row r="30" spans="1:8" x14ac:dyDescent="0.35">
      <c r="A30" s="29"/>
      <c r="B30" s="29"/>
      <c r="C30" s="29"/>
      <c r="D30" s="29"/>
      <c r="E30" s="29"/>
      <c r="F30" s="29"/>
      <c r="G30" s="29"/>
      <c r="H30" s="29"/>
    </row>
    <row r="31" spans="1:8" ht="15" x14ac:dyDescent="0.35">
      <c r="A31" s="396" t="s">
        <v>403</v>
      </c>
      <c r="C31" s="29"/>
      <c r="D31" s="29"/>
      <c r="E31" s="29"/>
      <c r="F31" s="29"/>
      <c r="G31" s="29"/>
      <c r="H31" s="29"/>
    </row>
    <row r="32" spans="1:8" ht="15" x14ac:dyDescent="0.35">
      <c r="A32" s="14" t="s">
        <v>404</v>
      </c>
      <c r="C32" s="29"/>
      <c r="D32" s="29"/>
      <c r="E32" s="29"/>
      <c r="F32" s="29"/>
      <c r="G32" s="29"/>
      <c r="H32" s="29"/>
    </row>
    <row r="33" spans="1:8" x14ac:dyDescent="0.35">
      <c r="A33" s="14" t="s">
        <v>308</v>
      </c>
      <c r="C33" s="29"/>
      <c r="D33" s="29"/>
      <c r="E33" s="29"/>
      <c r="F33" s="29"/>
      <c r="G33" s="29"/>
      <c r="H33" s="29"/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18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14.90625" style="29" customWidth="1"/>
    <col min="2" max="2" width="9.90625" style="29" customWidth="1"/>
    <col min="3" max="4" width="10.90625" style="29" customWidth="1"/>
    <col min="5" max="5" width="10.453125" style="29" customWidth="1"/>
    <col min="6" max="6" width="13.08984375" style="29" customWidth="1"/>
    <col min="7" max="7" width="10.90625" style="29" customWidth="1"/>
    <col min="8" max="8" width="10" style="29" customWidth="1"/>
    <col min="9" max="9" width="10.90625" style="29" customWidth="1"/>
    <col min="10" max="10" width="10.54296875" style="29" customWidth="1"/>
    <col min="11" max="11" width="10.08984375" style="29" customWidth="1"/>
    <col min="12" max="16384" width="8.90625" style="29"/>
  </cols>
  <sheetData>
    <row r="1" spans="1:11" x14ac:dyDescent="0.35">
      <c r="A1" s="29" t="s">
        <v>348</v>
      </c>
    </row>
    <row r="2" spans="1:11" x14ac:dyDescent="0.35">
      <c r="A2" s="40"/>
      <c r="K2" s="180"/>
    </row>
    <row r="3" spans="1:11" ht="43.5" customHeight="1" x14ac:dyDescent="0.35">
      <c r="A3" s="89"/>
      <c r="B3" s="444" t="s">
        <v>349</v>
      </c>
      <c r="C3" s="445"/>
      <c r="D3" s="445"/>
      <c r="E3" s="445"/>
      <c r="F3" s="445"/>
      <c r="G3" s="446"/>
      <c r="H3" s="444" t="s">
        <v>350</v>
      </c>
      <c r="I3" s="446"/>
      <c r="J3" s="444" t="s">
        <v>351</v>
      </c>
      <c r="K3" s="446"/>
    </row>
    <row r="4" spans="1:11" ht="49.5" customHeight="1" x14ac:dyDescent="0.35">
      <c r="A4" s="75"/>
      <c r="B4" s="88" t="s">
        <v>352</v>
      </c>
      <c r="C4" s="58" t="s">
        <v>242</v>
      </c>
      <c r="D4" s="88" t="s">
        <v>353</v>
      </c>
      <c r="E4" s="58" t="s">
        <v>242</v>
      </c>
      <c r="F4" s="58" t="s">
        <v>354</v>
      </c>
      <c r="G4" s="58" t="s">
        <v>355</v>
      </c>
      <c r="H4" s="88" t="s">
        <v>353</v>
      </c>
      <c r="I4" s="58" t="s">
        <v>242</v>
      </c>
      <c r="J4" s="88" t="s">
        <v>353</v>
      </c>
      <c r="K4" s="58" t="s">
        <v>242</v>
      </c>
    </row>
    <row r="5" spans="1:11" x14ac:dyDescent="0.35">
      <c r="A5" s="74">
        <v>2014</v>
      </c>
      <c r="B5" s="87">
        <v>6749</v>
      </c>
      <c r="C5" s="86"/>
      <c r="D5" s="87">
        <v>7026.1</v>
      </c>
      <c r="E5" s="86"/>
      <c r="F5" s="86">
        <v>2.4626239224421203</v>
      </c>
      <c r="G5" s="86">
        <v>21.135640994016768</v>
      </c>
      <c r="H5" s="87">
        <v>11499.3</v>
      </c>
      <c r="I5" s="86"/>
      <c r="J5" s="87">
        <v>153966.29999999999</v>
      </c>
      <c r="K5" s="86"/>
    </row>
    <row r="6" spans="1:11" ht="16.5" customHeight="1" x14ac:dyDescent="0.35">
      <c r="A6" s="74">
        <v>2015</v>
      </c>
      <c r="B6" s="87">
        <v>6799.3</v>
      </c>
      <c r="C6" s="86">
        <v>0.74529559934805423</v>
      </c>
      <c r="D6" s="87">
        <v>7032.9</v>
      </c>
      <c r="E6" s="86">
        <v>9.6781998548259668E-2</v>
      </c>
      <c r="F6" s="86">
        <v>2.4178676531257737</v>
      </c>
      <c r="G6" s="86">
        <v>20.200659482065305</v>
      </c>
      <c r="H6" s="87">
        <v>11328.4</v>
      </c>
      <c r="I6" s="86">
        <v>-1.4861774194950965</v>
      </c>
      <c r="J6" s="87">
        <v>149209</v>
      </c>
      <c r="K6" s="86">
        <v>-3.0898319957029483</v>
      </c>
    </row>
    <row r="7" spans="1:11" ht="18" customHeight="1" x14ac:dyDescent="0.35">
      <c r="A7" s="74">
        <v>2016</v>
      </c>
      <c r="B7" s="87">
        <v>7278.4</v>
      </c>
      <c r="C7" s="86">
        <v>7.0463135911049584</v>
      </c>
      <c r="D7" s="87">
        <v>7534.1</v>
      </c>
      <c r="E7" s="86">
        <v>7.1265054245048383</v>
      </c>
      <c r="F7" s="86">
        <v>2.4942205631090011</v>
      </c>
      <c r="G7" s="86">
        <v>21.711478055387452</v>
      </c>
      <c r="H7" s="87">
        <v>11169.1</v>
      </c>
      <c r="I7" s="86">
        <v>-1.4062003460329728</v>
      </c>
      <c r="J7" s="87">
        <v>145293.1</v>
      </c>
      <c r="K7" s="86">
        <v>-2.6244395445314921</v>
      </c>
    </row>
    <row r="8" spans="1:11" ht="18" customHeight="1" x14ac:dyDescent="0.35">
      <c r="A8" s="74">
        <v>2017</v>
      </c>
      <c r="B8" s="87">
        <v>8432.9</v>
      </c>
      <c r="C8" s="86">
        <v>15.862002637942405</v>
      </c>
      <c r="D8" s="87">
        <v>8632</v>
      </c>
      <c r="E8" s="86">
        <v>14.57241077235502</v>
      </c>
      <c r="F8" s="86">
        <v>2.7674915920450647</v>
      </c>
      <c r="G8" s="86">
        <v>25.911417293289507</v>
      </c>
      <c r="H8" s="87">
        <v>11049.3</v>
      </c>
      <c r="I8" s="86">
        <v>-1.0726020896938975</v>
      </c>
      <c r="J8" s="87">
        <v>142524.79999999999</v>
      </c>
      <c r="K8" s="86">
        <v>-1.9053210372688156</v>
      </c>
    </row>
    <row r="9" spans="1:11" ht="18" customHeight="1" x14ac:dyDescent="0.35">
      <c r="A9" s="74">
        <v>2018</v>
      </c>
      <c r="B9" s="87">
        <v>9513.9</v>
      </c>
      <c r="C9" s="86">
        <v>12.818840493780314</v>
      </c>
      <c r="D9" s="87">
        <v>9601</v>
      </c>
      <c r="E9" s="86">
        <v>11.225671918443004</v>
      </c>
      <c r="F9" s="86">
        <v>2.9803895273811842</v>
      </c>
      <c r="G9" s="86">
        <v>28.001131594527511</v>
      </c>
      <c r="H9" s="87">
        <v>10972.8</v>
      </c>
      <c r="I9" s="86">
        <v>-0.69235155168200702</v>
      </c>
      <c r="J9" s="87">
        <v>140687.9</v>
      </c>
      <c r="K9" s="86">
        <v>-1.288828330227437</v>
      </c>
    </row>
    <row r="10" spans="1:11" ht="18" customHeight="1" x14ac:dyDescent="0.35">
      <c r="A10" s="74">
        <v>2019</v>
      </c>
      <c r="B10" s="87">
        <v>9803.7999999999993</v>
      </c>
      <c r="C10" s="86">
        <v>3.0471205289103276</v>
      </c>
      <c r="D10" s="87">
        <v>9727.2999999999993</v>
      </c>
      <c r="E10" s="86">
        <v>1.3154879700031172</v>
      </c>
      <c r="F10" s="86">
        <v>2.9726495339926524</v>
      </c>
      <c r="G10" s="86">
        <v>28.95081459787972</v>
      </c>
      <c r="H10" s="87">
        <v>10897</v>
      </c>
      <c r="I10" s="86">
        <v>-0.69079906678331215</v>
      </c>
      <c r="J10" s="87">
        <v>139167.1</v>
      </c>
      <c r="K10" s="86">
        <v>-1.0809742699976248</v>
      </c>
    </row>
    <row r="11" spans="1:11" x14ac:dyDescent="0.35">
      <c r="A11" s="74">
        <v>2020</v>
      </c>
      <c r="B11" s="87">
        <v>8710.7000000000007</v>
      </c>
      <c r="C11" s="86">
        <v>-11.149758257002373</v>
      </c>
      <c r="D11" s="87">
        <v>8710.7000000000007</v>
      </c>
      <c r="E11" s="86">
        <v>-10.450998735517549</v>
      </c>
      <c r="F11" s="86">
        <v>2.8656210676952685</v>
      </c>
      <c r="G11" s="86">
        <v>27.053459676192077</v>
      </c>
      <c r="H11" s="87">
        <v>10770.6</v>
      </c>
      <c r="I11" s="86">
        <v>-1.1599522804441555</v>
      </c>
      <c r="J11" s="87">
        <v>136825.29999999999</v>
      </c>
      <c r="K11" s="86">
        <v>-1.6827252992984816</v>
      </c>
    </row>
    <row r="12" spans="1:11" x14ac:dyDescent="0.35">
      <c r="A12" s="74">
        <v>2021</v>
      </c>
      <c r="B12" s="87">
        <v>10496.9</v>
      </c>
      <c r="C12" s="86">
        <v>20.50581468768295</v>
      </c>
      <c r="D12" s="87">
        <v>10095.700000000001</v>
      </c>
      <c r="E12" s="86">
        <v>15.899985075826281</v>
      </c>
      <c r="F12" s="86">
        <v>2.7325681951116003</v>
      </c>
      <c r="G12" s="86">
        <v>31.44147370715832</v>
      </c>
      <c r="H12" s="87">
        <v>10732.5</v>
      </c>
      <c r="I12" s="86">
        <v>-0.35374073867751438</v>
      </c>
      <c r="J12" s="87">
        <v>135814.39999999999</v>
      </c>
      <c r="K12" s="86">
        <v>-0.73882534882071826</v>
      </c>
    </row>
    <row r="13" spans="1:11" x14ac:dyDescent="0.35">
      <c r="A13" s="74">
        <v>2022</v>
      </c>
      <c r="B13" s="87">
        <v>10691.4</v>
      </c>
      <c r="C13" s="86">
        <v>1.852928007316446</v>
      </c>
      <c r="D13" s="87">
        <v>9465.2999999999993</v>
      </c>
      <c r="E13" s="86">
        <v>-6.2442425983339582</v>
      </c>
      <c r="F13" s="86">
        <v>2.3823990463658298</v>
      </c>
      <c r="G13" s="86">
        <v>28.713093544384815</v>
      </c>
      <c r="H13" s="87">
        <v>10673.3</v>
      </c>
      <c r="I13" s="86">
        <v>-0.55159562077801749</v>
      </c>
      <c r="J13" s="87">
        <v>134323.79999999999</v>
      </c>
      <c r="K13" s="86">
        <v>-1.0975272136091652</v>
      </c>
    </row>
    <row r="14" spans="1:11" x14ac:dyDescent="0.35">
      <c r="A14" s="74">
        <v>2023</v>
      </c>
      <c r="B14" s="87">
        <v>10741.5</v>
      </c>
      <c r="C14" s="86">
        <v>0.46860093158987937</v>
      </c>
      <c r="D14" s="87">
        <v>9489.6</v>
      </c>
      <c r="E14" s="86">
        <v>0.25672720357517553</v>
      </c>
      <c r="F14" s="86">
        <v>2.201802166349105</v>
      </c>
      <c r="G14" s="86">
        <v>29.839069761591823</v>
      </c>
      <c r="H14" s="87">
        <v>10620.6</v>
      </c>
      <c r="I14" s="86">
        <v>-0.49375544583211295</v>
      </c>
      <c r="J14" s="87">
        <v>132797.1</v>
      </c>
      <c r="K14" s="86">
        <v>-1.1365819013458396</v>
      </c>
    </row>
    <row r="15" spans="1:11" x14ac:dyDescent="0.35">
      <c r="A15" s="75"/>
      <c r="B15" s="85"/>
      <c r="C15" s="40"/>
      <c r="D15" s="85"/>
      <c r="E15" s="40"/>
      <c r="F15" s="84"/>
      <c r="G15" s="84"/>
      <c r="H15" s="83"/>
      <c r="I15" s="83"/>
      <c r="J15" s="83"/>
      <c r="K15" s="83"/>
    </row>
    <row r="16" spans="1:11" x14ac:dyDescent="0.35">
      <c r="A16" s="82" t="s">
        <v>356</v>
      </c>
      <c r="C16" s="181"/>
      <c r="G16" s="182"/>
    </row>
    <row r="17" spans="1:3" x14ac:dyDescent="0.35">
      <c r="A17" s="82" t="s">
        <v>357</v>
      </c>
      <c r="C17" s="181"/>
    </row>
    <row r="18" spans="1:3" x14ac:dyDescent="0.35">
      <c r="A18" s="81" t="s">
        <v>358</v>
      </c>
    </row>
  </sheetData>
  <mergeCells count="3">
    <mergeCell ref="B3:G3"/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F17"/>
  <sheetViews>
    <sheetView zoomScale="80" zoomScaleNormal="80" workbookViewId="0">
      <selection activeCell="A2" sqref="A2"/>
    </sheetView>
  </sheetViews>
  <sheetFormatPr defaultColWidth="8" defaultRowHeight="13" x14ac:dyDescent="0.3"/>
  <cols>
    <col min="1" max="1" width="37.08984375" style="81" customWidth="1"/>
    <col min="2" max="2" width="16.08984375" style="81" customWidth="1"/>
    <col min="3" max="3" width="15" style="81" customWidth="1"/>
    <col min="4" max="4" width="12.08984375" style="81" customWidth="1"/>
    <col min="5" max="5" width="13" style="81" customWidth="1"/>
    <col min="6" max="6" width="11.90625" style="81" customWidth="1"/>
    <col min="7" max="7" width="2.08984375" style="81" customWidth="1"/>
    <col min="8" max="9" width="8.54296875" style="81" bestFit="1" customWidth="1"/>
    <col min="10" max="16384" width="8" style="81"/>
  </cols>
  <sheetData>
    <row r="1" spans="1:6" ht="14.5" x14ac:dyDescent="0.35">
      <c r="A1" s="74" t="s">
        <v>359</v>
      </c>
      <c r="B1" s="108"/>
      <c r="C1" s="108"/>
      <c r="D1" s="108"/>
    </row>
    <row r="2" spans="1:6" x14ac:dyDescent="0.3">
      <c r="A2" s="108"/>
      <c r="B2" s="108"/>
      <c r="C2" s="108"/>
      <c r="D2" s="108"/>
    </row>
    <row r="3" spans="1:6" ht="43.5" x14ac:dyDescent="0.35">
      <c r="A3" s="107"/>
      <c r="B3" s="105" t="s">
        <v>360</v>
      </c>
      <c r="C3" s="105" t="s">
        <v>361</v>
      </c>
      <c r="D3" s="105" t="s">
        <v>362</v>
      </c>
      <c r="E3" s="106" t="s">
        <v>363</v>
      </c>
      <c r="F3" s="105" t="s">
        <v>364</v>
      </c>
    </row>
    <row r="4" spans="1:6" s="101" customFormat="1" ht="14.5" x14ac:dyDescent="0.35">
      <c r="A4" s="92" t="s">
        <v>365</v>
      </c>
      <c r="B4" s="104"/>
      <c r="C4" s="103"/>
      <c r="D4" s="103"/>
      <c r="E4" s="102"/>
      <c r="F4" s="102"/>
    </row>
    <row r="5" spans="1:6" ht="14.5" x14ac:dyDescent="0.35">
      <c r="A5" s="98" t="s">
        <v>366</v>
      </c>
      <c r="B5" s="100">
        <v>8553.8128718226053</v>
      </c>
      <c r="C5" s="100">
        <v>21290.321654221709</v>
      </c>
      <c r="D5" s="100">
        <v>6772.5364431486878</v>
      </c>
      <c r="E5" s="100">
        <v>17400.226852395084</v>
      </c>
      <c r="F5" s="100">
        <v>17586.430054963665</v>
      </c>
    </row>
    <row r="6" spans="1:6" ht="14.5" x14ac:dyDescent="0.35">
      <c r="A6" s="98" t="s">
        <v>367</v>
      </c>
      <c r="B6" s="99">
        <v>3.0943522569303377</v>
      </c>
      <c r="C6" s="99">
        <v>-1.289271484233979</v>
      </c>
      <c r="D6" s="99">
        <v>2.6335747821436906</v>
      </c>
      <c r="E6" s="99">
        <v>8.4525037188532881</v>
      </c>
      <c r="F6" s="99">
        <v>6.1</v>
      </c>
    </row>
    <row r="7" spans="1:6" ht="14.5" x14ac:dyDescent="0.35">
      <c r="A7" s="98"/>
      <c r="B7" s="99"/>
      <c r="C7" s="99"/>
      <c r="D7" s="97"/>
      <c r="E7" s="97"/>
      <c r="F7" s="97"/>
    </row>
    <row r="8" spans="1:6" s="90" customFormat="1" ht="16.5" x14ac:dyDescent="0.35">
      <c r="A8" s="92" t="s">
        <v>368</v>
      </c>
      <c r="B8" s="64"/>
      <c r="C8" s="64"/>
      <c r="D8" s="64"/>
      <c r="E8" s="64"/>
      <c r="F8" s="64"/>
    </row>
    <row r="9" spans="1:6" s="90" customFormat="1" ht="14.5" x14ac:dyDescent="0.35">
      <c r="A9" s="98" t="s">
        <v>366</v>
      </c>
      <c r="B9" s="100">
        <v>119701.73066522444</v>
      </c>
      <c r="C9" s="100">
        <v>134986.47329121194</v>
      </c>
      <c r="D9" s="100">
        <v>37494.693877551021</v>
      </c>
      <c r="E9" s="100">
        <v>282534.53911527572</v>
      </c>
      <c r="F9" s="100">
        <v>247888.62411301216</v>
      </c>
    </row>
    <row r="10" spans="1:6" ht="14.5" x14ac:dyDescent="0.35">
      <c r="A10" s="98" t="s">
        <v>233</v>
      </c>
      <c r="B10" s="99">
        <v>1.6616075058091342</v>
      </c>
      <c r="C10" s="97">
        <v>-0.1297378554119703</v>
      </c>
      <c r="D10" s="97">
        <v>4.3613660816861319</v>
      </c>
      <c r="E10" s="97">
        <v>-1.0996413262831934</v>
      </c>
      <c r="F10" s="97">
        <v>-0.7</v>
      </c>
    </row>
    <row r="11" spans="1:6" ht="15.5" x14ac:dyDescent="0.35">
      <c r="A11" s="98"/>
      <c r="B11" s="178"/>
      <c r="C11" s="97"/>
      <c r="D11" s="97"/>
      <c r="E11" s="97"/>
      <c r="F11" s="97"/>
    </row>
    <row r="12" spans="1:6" ht="14.5" x14ac:dyDescent="0.35">
      <c r="A12" s="92" t="s">
        <v>369</v>
      </c>
      <c r="B12" s="96">
        <v>29.839069761591823</v>
      </c>
      <c r="C12" s="96">
        <v>26.057175917545422</v>
      </c>
      <c r="D12" s="96">
        <v>11.63559973192309</v>
      </c>
      <c r="E12" s="96">
        <v>24.43759304458316</v>
      </c>
      <c r="F12" s="96">
        <v>24.968393569534641</v>
      </c>
    </row>
    <row r="13" spans="1:6" ht="14.5" x14ac:dyDescent="0.35">
      <c r="A13" s="92" t="s">
        <v>370</v>
      </c>
      <c r="B13" s="96">
        <v>23.948263930462335</v>
      </c>
      <c r="C13" s="96">
        <v>60.529157196383409</v>
      </c>
      <c r="D13" s="96">
        <v>155.23611504212843</v>
      </c>
      <c r="E13" s="96">
        <v>25.201415534614917</v>
      </c>
      <c r="F13" s="96">
        <v>28.413876649491499</v>
      </c>
    </row>
    <row r="14" spans="1:6" ht="14.5" x14ac:dyDescent="0.35">
      <c r="A14" s="95"/>
      <c r="B14" s="94"/>
      <c r="C14" s="94"/>
      <c r="D14" s="94"/>
      <c r="E14" s="94"/>
      <c r="F14" s="94"/>
    </row>
    <row r="15" spans="1:6" ht="15" x14ac:dyDescent="0.35">
      <c r="A15" s="91" t="s">
        <v>371</v>
      </c>
      <c r="B15" s="93"/>
      <c r="C15" s="93"/>
      <c r="D15" s="92"/>
      <c r="E15" s="64"/>
      <c r="F15" s="64"/>
    </row>
    <row r="16" spans="1:6" ht="15" x14ac:dyDescent="0.35">
      <c r="A16" s="91" t="s">
        <v>372</v>
      </c>
      <c r="B16" s="44"/>
      <c r="C16" s="54"/>
      <c r="D16" s="90"/>
      <c r="E16" s="44"/>
      <c r="F16" s="90"/>
    </row>
    <row r="17" spans="1:6" x14ac:dyDescent="0.3">
      <c r="A17" s="81" t="s">
        <v>358</v>
      </c>
      <c r="B17" s="90"/>
      <c r="C17" s="90"/>
      <c r="D17" s="90"/>
      <c r="E17" s="179"/>
      <c r="F17" s="90"/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14"/>
  <sheetViews>
    <sheetView zoomScale="80" zoomScaleNormal="80" workbookViewId="0">
      <selection activeCell="A2" sqref="A2"/>
    </sheetView>
  </sheetViews>
  <sheetFormatPr defaultColWidth="8.453125" defaultRowHeight="13" x14ac:dyDescent="0.3"/>
  <cols>
    <col min="1" max="1" width="18.90625" style="81" customWidth="1"/>
    <col min="2" max="9" width="10.453125" style="81" customWidth="1"/>
    <col min="10" max="16384" width="8.453125" style="81"/>
  </cols>
  <sheetData>
    <row r="1" spans="1:9" x14ac:dyDescent="0.3">
      <c r="A1" s="452" t="s">
        <v>373</v>
      </c>
      <c r="I1" s="119"/>
    </row>
    <row r="2" spans="1:9" x14ac:dyDescent="0.3">
      <c r="A2" s="120"/>
      <c r="I2" s="119"/>
    </row>
    <row r="3" spans="1:9" ht="51" customHeight="1" x14ac:dyDescent="0.3">
      <c r="A3" s="118" t="s">
        <v>192</v>
      </c>
      <c r="B3" s="117" t="s">
        <v>374</v>
      </c>
      <c r="C3" s="116" t="s">
        <v>242</v>
      </c>
      <c r="D3" s="117" t="s">
        <v>375</v>
      </c>
      <c r="E3" s="116" t="s">
        <v>242</v>
      </c>
      <c r="F3" s="117" t="s">
        <v>376</v>
      </c>
      <c r="G3" s="116" t="s">
        <v>242</v>
      </c>
      <c r="H3" s="117" t="s">
        <v>377</v>
      </c>
      <c r="I3" s="116" t="s">
        <v>242</v>
      </c>
    </row>
    <row r="4" spans="1:9" x14ac:dyDescent="0.3">
      <c r="A4" s="113">
        <v>2015</v>
      </c>
      <c r="B4" s="115">
        <v>1423.6</v>
      </c>
      <c r="C4" s="114" t="s">
        <v>92</v>
      </c>
      <c r="D4" s="115">
        <v>4930.8999999999996</v>
      </c>
      <c r="E4" s="114" t="s">
        <v>92</v>
      </c>
      <c r="F4" s="115">
        <v>630.6</v>
      </c>
      <c r="G4" s="114" t="s">
        <v>92</v>
      </c>
      <c r="H4" s="115">
        <v>40.4</v>
      </c>
      <c r="I4" s="114" t="s">
        <v>92</v>
      </c>
    </row>
    <row r="5" spans="1:9" x14ac:dyDescent="0.3">
      <c r="A5" s="113">
        <v>2016</v>
      </c>
      <c r="B5" s="112">
        <v>1607.4</v>
      </c>
      <c r="C5" s="163">
        <v>12.910930036527127</v>
      </c>
      <c r="D5" s="112">
        <v>5265.3</v>
      </c>
      <c r="E5" s="163">
        <v>6.7817234176316816</v>
      </c>
      <c r="F5" s="112">
        <v>614.70000000000005</v>
      </c>
      <c r="G5" s="163">
        <v>-2.5214081826831549</v>
      </c>
      <c r="H5" s="112">
        <v>39.4</v>
      </c>
      <c r="I5" s="163">
        <v>-2.4752475247524752</v>
      </c>
    </row>
    <row r="6" spans="1:9" x14ac:dyDescent="0.3">
      <c r="A6" s="113">
        <v>2017</v>
      </c>
      <c r="B6" s="112">
        <v>2083.9</v>
      </c>
      <c r="C6" s="163">
        <v>29.644145825556802</v>
      </c>
      <c r="D6" s="112">
        <v>5910.3</v>
      </c>
      <c r="E6" s="163">
        <v>12.250014244202609</v>
      </c>
      <c r="F6" s="112">
        <v>618.70000000000005</v>
      </c>
      <c r="G6" s="163">
        <v>0.65072393037253939</v>
      </c>
      <c r="H6" s="112">
        <v>12.8</v>
      </c>
      <c r="I6" s="163">
        <v>-67.512690355329951</v>
      </c>
    </row>
    <row r="7" spans="1:9" x14ac:dyDescent="0.3">
      <c r="A7" s="113">
        <v>2018</v>
      </c>
      <c r="B7" s="112">
        <v>2381.6999999999998</v>
      </c>
      <c r="C7" s="163">
        <v>14.2905129804693</v>
      </c>
      <c r="D7" s="112">
        <v>6592</v>
      </c>
      <c r="E7" s="163">
        <v>11.534101483850225</v>
      </c>
      <c r="F7" s="112">
        <v>608.9</v>
      </c>
      <c r="G7" s="163">
        <v>-1.5839663811217177</v>
      </c>
      <c r="H7" s="112">
        <v>16.600000000000001</v>
      </c>
      <c r="I7" s="163">
        <v>29.687500000000007</v>
      </c>
    </row>
    <row r="8" spans="1:9" x14ac:dyDescent="0.3">
      <c r="A8" s="113">
        <v>2019</v>
      </c>
      <c r="B8" s="112">
        <v>2569.8000000000002</v>
      </c>
      <c r="C8" s="163">
        <v>7.8977201158836285</v>
      </c>
      <c r="D8" s="112">
        <v>6542.8</v>
      </c>
      <c r="E8" s="163">
        <v>-0.74635922330096804</v>
      </c>
      <c r="F8" s="112">
        <v>581.6</v>
      </c>
      <c r="G8" s="163">
        <v>-4.4834948267367309</v>
      </c>
      <c r="H8" s="112">
        <v>32.299999999999997</v>
      </c>
      <c r="I8" s="163">
        <v>94.578313253012013</v>
      </c>
    </row>
    <row r="9" spans="1:9" x14ac:dyDescent="0.3">
      <c r="A9" s="113">
        <v>2020</v>
      </c>
      <c r="B9" s="112">
        <v>2388.5</v>
      </c>
      <c r="C9" s="163">
        <v>-7.0550237372558238</v>
      </c>
      <c r="D9" s="112">
        <v>5728.7</v>
      </c>
      <c r="E9" s="163">
        <v>-12.442685088952746</v>
      </c>
      <c r="F9" s="112">
        <v>551.20000000000005</v>
      </c>
      <c r="G9" s="163">
        <v>-5.2269601100412615</v>
      </c>
      <c r="H9" s="112">
        <v>42.3</v>
      </c>
      <c r="I9" s="163">
        <v>30.959752321981426</v>
      </c>
    </row>
    <row r="10" spans="1:9" x14ac:dyDescent="0.3">
      <c r="A10" s="113">
        <v>2021</v>
      </c>
      <c r="B10" s="112">
        <v>2395.3000000000002</v>
      </c>
      <c r="C10" s="163">
        <v>0.28469750889680479</v>
      </c>
      <c r="D10" s="112">
        <v>7093.4</v>
      </c>
      <c r="E10" s="163">
        <v>23.822158604919089</v>
      </c>
      <c r="F10" s="112">
        <v>562.79999999999995</v>
      </c>
      <c r="G10" s="163">
        <v>2.1044992743105784</v>
      </c>
      <c r="H10" s="112">
        <v>44.3</v>
      </c>
      <c r="I10" s="163">
        <v>4.7281323877068564</v>
      </c>
    </row>
    <row r="11" spans="1:9" x14ac:dyDescent="0.3">
      <c r="A11" s="113">
        <v>2022</v>
      </c>
      <c r="B11" s="112">
        <v>1892.3</v>
      </c>
      <c r="C11" s="163">
        <v>-20.999457270488048</v>
      </c>
      <c r="D11" s="112">
        <v>7001.1</v>
      </c>
      <c r="E11" s="163">
        <v>-1.3012095750979682</v>
      </c>
      <c r="F11" s="112">
        <v>539</v>
      </c>
      <c r="G11" s="163">
        <v>-4.2288557213930273</v>
      </c>
      <c r="H11" s="112">
        <v>39.5</v>
      </c>
      <c r="I11" s="163">
        <v>-10.835214446952591</v>
      </c>
    </row>
    <row r="12" spans="1:9" x14ac:dyDescent="0.3">
      <c r="A12" s="113">
        <v>2023</v>
      </c>
      <c r="B12" s="112">
        <v>1997.2</v>
      </c>
      <c r="C12" s="163">
        <v>5.5435184695872799</v>
      </c>
      <c r="D12" s="112">
        <v>6902.5</v>
      </c>
      <c r="E12" s="163">
        <v>-1.4083501164102836</v>
      </c>
      <c r="F12" s="112">
        <v>552</v>
      </c>
      <c r="G12" s="163">
        <v>2.4118738404452689</v>
      </c>
      <c r="H12" s="112">
        <v>40.700000000000003</v>
      </c>
      <c r="I12" s="163">
        <v>3.0379746835443111</v>
      </c>
    </row>
    <row r="13" spans="1:9" ht="35.15" customHeight="1" x14ac:dyDescent="0.3">
      <c r="A13" s="111" t="s">
        <v>378</v>
      </c>
      <c r="B13" s="110">
        <v>21.046197943011297</v>
      </c>
      <c r="C13" s="110" t="s">
        <v>92</v>
      </c>
      <c r="D13" s="110">
        <v>72.73752318327432</v>
      </c>
      <c r="E13" s="110" t="s">
        <v>92</v>
      </c>
      <c r="F13" s="110">
        <v>5.8168942842690949</v>
      </c>
      <c r="G13" s="110" t="s">
        <v>92</v>
      </c>
      <c r="H13" s="110">
        <v>0.42889057494520316</v>
      </c>
      <c r="I13" s="110" t="s">
        <v>92</v>
      </c>
    </row>
    <row r="14" spans="1:9" x14ac:dyDescent="0.3">
      <c r="A14" s="81" t="s">
        <v>358</v>
      </c>
      <c r="B14" s="109"/>
      <c r="D14" s="109"/>
      <c r="F14" s="109"/>
      <c r="H14" s="109"/>
    </row>
  </sheetData>
  <pageMargins left="0.7" right="0.7" top="0.75" bottom="0.75" header="0.3" footer="0.3"/>
  <pageSetup paperSize="9" orientation="portrait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M19"/>
  <sheetViews>
    <sheetView topLeftCell="F1" zoomScale="80" zoomScaleNormal="80" workbookViewId="0">
      <selection activeCell="F2" sqref="F2"/>
    </sheetView>
  </sheetViews>
  <sheetFormatPr defaultColWidth="8.90625" defaultRowHeight="14.5" x14ac:dyDescent="0.35"/>
  <cols>
    <col min="1" max="1" width="8.90625" style="176"/>
    <col min="2" max="4" width="9.08984375" style="176" customWidth="1"/>
    <col min="5" max="5" width="8.90625" style="176"/>
    <col min="6" max="16384" width="8.90625" style="29"/>
  </cols>
  <sheetData>
    <row r="1" spans="1:13" x14ac:dyDescent="0.35">
      <c r="B1" s="176" t="s">
        <v>52</v>
      </c>
      <c r="C1" s="176" t="s">
        <v>380</v>
      </c>
      <c r="D1" s="176" t="s">
        <v>381</v>
      </c>
      <c r="F1" s="176" t="s">
        <v>379</v>
      </c>
      <c r="G1" s="176"/>
      <c r="H1" s="176"/>
      <c r="I1" s="176"/>
      <c r="J1" s="176"/>
      <c r="K1" s="176"/>
      <c r="L1" s="176"/>
      <c r="M1" s="176"/>
    </row>
    <row r="2" spans="1:13" x14ac:dyDescent="0.35">
      <c r="A2" s="138">
        <v>2013</v>
      </c>
      <c r="B2" s="130">
        <v>30110</v>
      </c>
      <c r="C2" s="130">
        <v>19017</v>
      </c>
      <c r="D2" s="130">
        <v>9704</v>
      </c>
      <c r="F2" s="176"/>
      <c r="G2" s="176"/>
      <c r="H2" s="176"/>
      <c r="I2" s="176"/>
      <c r="J2" s="176"/>
      <c r="K2" s="176"/>
      <c r="L2" s="176"/>
      <c r="M2" s="176"/>
    </row>
    <row r="3" spans="1:13" x14ac:dyDescent="0.35">
      <c r="A3" s="138">
        <v>2014</v>
      </c>
      <c r="B3" s="130">
        <v>28871</v>
      </c>
      <c r="C3" s="130">
        <v>18178</v>
      </c>
      <c r="D3" s="130">
        <v>9460</v>
      </c>
      <c r="F3" s="176"/>
      <c r="G3" s="176"/>
      <c r="H3" s="176"/>
      <c r="I3" s="176"/>
      <c r="J3" s="176"/>
      <c r="K3" s="176"/>
      <c r="L3" s="176"/>
      <c r="M3" s="176"/>
    </row>
    <row r="4" spans="1:13" x14ac:dyDescent="0.35">
      <c r="A4" s="138">
        <v>2015</v>
      </c>
      <c r="B4" s="130">
        <v>28758</v>
      </c>
      <c r="C4" s="130">
        <v>18428</v>
      </c>
      <c r="D4" s="130">
        <v>9301</v>
      </c>
      <c r="F4" s="176"/>
      <c r="G4" s="176"/>
      <c r="H4" s="176"/>
      <c r="I4" s="176"/>
      <c r="J4" s="176"/>
      <c r="K4" s="176"/>
      <c r="L4" s="176"/>
      <c r="M4" s="176"/>
    </row>
    <row r="5" spans="1:13" x14ac:dyDescent="0.35">
      <c r="A5" s="138">
        <v>2016</v>
      </c>
      <c r="B5" s="130">
        <v>29595</v>
      </c>
      <c r="C5" s="130">
        <v>18341</v>
      </c>
      <c r="D5" s="130">
        <v>9247</v>
      </c>
      <c r="F5" s="176"/>
      <c r="G5" s="176"/>
      <c r="H5" s="176"/>
      <c r="I5" s="176"/>
      <c r="J5" s="176"/>
      <c r="K5" s="176"/>
      <c r="L5" s="176"/>
      <c r="M5" s="176"/>
    </row>
    <row r="6" spans="1:13" x14ac:dyDescent="0.35">
      <c r="A6" s="138">
        <v>2017</v>
      </c>
      <c r="B6" s="130">
        <v>34250</v>
      </c>
      <c r="C6" s="130">
        <v>22705</v>
      </c>
      <c r="D6" s="130">
        <v>9377</v>
      </c>
      <c r="F6" s="176"/>
      <c r="G6" s="176"/>
      <c r="H6" s="176"/>
      <c r="I6" s="176"/>
      <c r="J6" s="176"/>
      <c r="K6" s="176"/>
      <c r="L6" s="176"/>
      <c r="M6" s="176"/>
    </row>
    <row r="7" spans="1:13" x14ac:dyDescent="0.35">
      <c r="A7" s="138">
        <v>2018</v>
      </c>
      <c r="B7" s="177">
        <v>29277</v>
      </c>
      <c r="C7" s="130">
        <v>18442</v>
      </c>
      <c r="D7" s="130">
        <v>9149</v>
      </c>
      <c r="F7" s="176"/>
      <c r="G7" s="176"/>
      <c r="H7" s="176"/>
      <c r="I7" s="176"/>
      <c r="J7" s="176"/>
      <c r="K7" s="176"/>
      <c r="L7" s="176"/>
      <c r="M7" s="176"/>
    </row>
    <row r="8" spans="1:13" x14ac:dyDescent="0.35">
      <c r="A8" s="138">
        <v>2019</v>
      </c>
      <c r="B8" s="177">
        <v>29284</v>
      </c>
      <c r="C8" s="130">
        <v>18579</v>
      </c>
      <c r="D8" s="130">
        <v>8946</v>
      </c>
      <c r="F8" s="176"/>
      <c r="G8" s="176"/>
      <c r="H8" s="176"/>
      <c r="I8" s="176"/>
      <c r="J8" s="176"/>
      <c r="K8" s="176"/>
      <c r="L8" s="176"/>
      <c r="M8" s="176"/>
    </row>
    <row r="9" spans="1:13" x14ac:dyDescent="0.35">
      <c r="A9" s="138">
        <v>2020</v>
      </c>
      <c r="B9" s="177">
        <v>27628</v>
      </c>
      <c r="C9" s="130">
        <v>17944</v>
      </c>
      <c r="D9" s="130">
        <v>7862</v>
      </c>
      <c r="F9" s="176"/>
      <c r="G9" s="176"/>
      <c r="H9" s="176"/>
      <c r="I9" s="176"/>
      <c r="J9" s="176"/>
      <c r="K9" s="176"/>
      <c r="L9" s="176"/>
      <c r="M9" s="176"/>
    </row>
    <row r="10" spans="1:13" x14ac:dyDescent="0.35">
      <c r="A10" s="137">
        <v>2021</v>
      </c>
      <c r="B10" s="177">
        <v>36405</v>
      </c>
      <c r="C10" s="130">
        <v>24385</v>
      </c>
      <c r="D10" s="130">
        <v>9464</v>
      </c>
      <c r="F10" s="176"/>
      <c r="G10" s="176"/>
      <c r="H10" s="176"/>
      <c r="I10" s="176"/>
      <c r="J10" s="176"/>
      <c r="K10" s="176"/>
      <c r="L10" s="176"/>
      <c r="M10" s="176"/>
    </row>
    <row r="11" spans="1:13" x14ac:dyDescent="0.35">
      <c r="A11" s="137">
        <v>2022</v>
      </c>
      <c r="B11" s="177">
        <v>30673</v>
      </c>
      <c r="C11" s="130">
        <v>20217</v>
      </c>
      <c r="D11" s="130">
        <v>8398</v>
      </c>
      <c r="F11" s="176"/>
      <c r="G11" s="176"/>
      <c r="H11" s="176"/>
      <c r="I11" s="176"/>
      <c r="J11" s="176"/>
      <c r="K11" s="176"/>
      <c r="L11" s="176"/>
      <c r="M11" s="176"/>
    </row>
    <row r="12" spans="1:13" x14ac:dyDescent="0.35">
      <c r="A12" s="176">
        <v>2023</v>
      </c>
      <c r="B12" s="176">
        <v>27475</v>
      </c>
      <c r="C12" s="176">
        <v>17613</v>
      </c>
      <c r="D12" s="176">
        <v>7718</v>
      </c>
      <c r="F12" s="176"/>
      <c r="G12" s="176"/>
      <c r="H12" s="176"/>
      <c r="I12" s="176"/>
      <c r="J12" s="176"/>
      <c r="K12" s="176"/>
      <c r="L12" s="176"/>
      <c r="M12" s="176"/>
    </row>
    <row r="13" spans="1:13" x14ac:dyDescent="0.35">
      <c r="F13" s="176"/>
      <c r="G13" s="176"/>
      <c r="H13" s="176"/>
      <c r="I13" s="176"/>
      <c r="J13" s="176"/>
      <c r="K13" s="176"/>
      <c r="L13" s="176"/>
      <c r="M13" s="176"/>
    </row>
    <row r="14" spans="1:13" x14ac:dyDescent="0.35">
      <c r="F14" s="176"/>
      <c r="G14" s="176"/>
      <c r="H14" s="176"/>
      <c r="I14" s="176"/>
      <c r="J14" s="176"/>
      <c r="K14" s="176"/>
      <c r="L14" s="176"/>
      <c r="M14" s="176"/>
    </row>
    <row r="15" spans="1:13" x14ac:dyDescent="0.35">
      <c r="F15" s="176"/>
      <c r="G15" s="176"/>
      <c r="H15" s="176"/>
      <c r="I15" s="176"/>
      <c r="J15" s="176"/>
      <c r="K15" s="176"/>
      <c r="L15" s="176"/>
      <c r="M15" s="176"/>
    </row>
    <row r="16" spans="1:13" x14ac:dyDescent="0.35">
      <c r="F16" s="176"/>
      <c r="G16" s="176"/>
      <c r="H16" s="176"/>
      <c r="I16" s="176"/>
      <c r="J16" s="176"/>
      <c r="K16" s="176"/>
      <c r="L16" s="176"/>
      <c r="M16" s="176"/>
    </row>
    <row r="17" spans="6:13" x14ac:dyDescent="0.35">
      <c r="F17" s="176"/>
      <c r="G17" s="176"/>
      <c r="H17" s="176"/>
      <c r="I17" s="176"/>
      <c r="J17" s="176"/>
      <c r="K17" s="176"/>
      <c r="L17" s="176"/>
      <c r="M17" s="176"/>
    </row>
    <row r="18" spans="6:13" x14ac:dyDescent="0.35">
      <c r="G18" s="176"/>
      <c r="H18" s="176"/>
      <c r="I18" s="176"/>
      <c r="J18" s="176"/>
      <c r="K18" s="176"/>
      <c r="L18" s="176"/>
      <c r="M18" s="176"/>
    </row>
    <row r="19" spans="6:13" x14ac:dyDescent="0.35">
      <c r="F19" s="397" t="s">
        <v>405</v>
      </c>
      <c r="G19" s="176"/>
      <c r="H19" s="176"/>
      <c r="I19" s="176"/>
      <c r="J19" s="176"/>
      <c r="K19" s="176"/>
      <c r="L19" s="176"/>
      <c r="M19" s="176"/>
    </row>
  </sheetData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11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24.90625" style="176" customWidth="1"/>
    <col min="2" max="2" width="10.54296875" style="176" customWidth="1"/>
    <col min="3" max="5" width="10.08984375" style="176" customWidth="1"/>
    <col min="6" max="8" width="9.90625" style="121" customWidth="1"/>
    <col min="9" max="16384" width="8.90625" style="176"/>
  </cols>
  <sheetData>
    <row r="1" spans="1:7" s="122" customFormat="1" x14ac:dyDescent="0.35">
      <c r="A1" s="451" t="s">
        <v>382</v>
      </c>
      <c r="B1" s="453"/>
      <c r="C1" s="453"/>
      <c r="D1" s="453"/>
      <c r="F1" s="135"/>
      <c r="G1" s="135"/>
    </row>
    <row r="2" spans="1:7" s="122" customFormat="1" x14ac:dyDescent="0.35">
      <c r="A2" s="451"/>
      <c r="C2" s="139"/>
      <c r="D2" s="139"/>
      <c r="F2" s="135"/>
      <c r="G2" s="135"/>
    </row>
    <row r="3" spans="1:7" s="122" customFormat="1" ht="43.5" x14ac:dyDescent="0.35">
      <c r="A3" s="447"/>
      <c r="B3" s="138">
        <v>2021</v>
      </c>
      <c r="C3" s="137">
        <v>2022</v>
      </c>
      <c r="D3" s="137">
        <v>2023</v>
      </c>
      <c r="E3" s="136" t="s">
        <v>383</v>
      </c>
      <c r="F3" s="136" t="s">
        <v>384</v>
      </c>
      <c r="G3" s="136" t="s">
        <v>385</v>
      </c>
    </row>
    <row r="4" spans="1:7" s="122" customFormat="1" ht="14.4" customHeight="1" x14ac:dyDescent="0.35">
      <c r="A4" s="448"/>
      <c r="B4" s="449" t="s">
        <v>386</v>
      </c>
      <c r="C4" s="449"/>
      <c r="D4" s="449"/>
      <c r="E4" s="449" t="s">
        <v>387</v>
      </c>
      <c r="F4" s="449"/>
      <c r="G4" s="449"/>
    </row>
    <row r="5" spans="1:7" s="122" customFormat="1" x14ac:dyDescent="0.35">
      <c r="A5" s="135" t="s">
        <v>52</v>
      </c>
      <c r="B5" s="134">
        <f>SUM(B6:B10)</f>
        <v>36405</v>
      </c>
      <c r="C5" s="134">
        <f>SUM(C6:C10)</f>
        <v>30673</v>
      </c>
      <c r="D5" s="134">
        <f>SUM(D6:D10)</f>
        <v>27475</v>
      </c>
      <c r="E5" s="133">
        <v>100</v>
      </c>
      <c r="F5" s="132">
        <f t="shared" ref="F5:G10" si="0">(C5-B5)/B5*100</f>
        <v>-15.745089960170306</v>
      </c>
      <c r="G5" s="132">
        <f t="shared" si="0"/>
        <v>-10.426107651680631</v>
      </c>
    </row>
    <row r="6" spans="1:7" s="122" customFormat="1" x14ac:dyDescent="0.35">
      <c r="A6" s="131" t="s">
        <v>388</v>
      </c>
      <c r="B6" s="130">
        <v>24385</v>
      </c>
      <c r="C6" s="130">
        <v>20217</v>
      </c>
      <c r="D6" s="130">
        <v>17613</v>
      </c>
      <c r="E6" s="129">
        <v>65.900000000000006</v>
      </c>
      <c r="F6" s="128">
        <f t="shared" si="0"/>
        <v>-17.092474882099651</v>
      </c>
      <c r="G6" s="128">
        <f t="shared" si="0"/>
        <v>-12.880249295147648</v>
      </c>
    </row>
    <row r="7" spans="1:7" s="122" customFormat="1" ht="14.4" customHeight="1" x14ac:dyDescent="0.35">
      <c r="A7" s="131" t="s">
        <v>381</v>
      </c>
      <c r="B7" s="130">
        <v>9464</v>
      </c>
      <c r="C7" s="130">
        <v>8398</v>
      </c>
      <c r="D7" s="130">
        <v>7718</v>
      </c>
      <c r="E7" s="129">
        <v>27.4</v>
      </c>
      <c r="F7" s="128">
        <f t="shared" si="0"/>
        <v>-11.263736263736265</v>
      </c>
      <c r="G7" s="128">
        <f t="shared" si="0"/>
        <v>-8.097165991902834</v>
      </c>
    </row>
    <row r="8" spans="1:7" s="122" customFormat="1" x14ac:dyDescent="0.35">
      <c r="A8" s="131" t="s">
        <v>389</v>
      </c>
      <c r="B8" s="130">
        <v>673</v>
      </c>
      <c r="C8" s="130">
        <v>529</v>
      </c>
      <c r="D8" s="130">
        <v>613</v>
      </c>
      <c r="E8" s="129">
        <v>1.7</v>
      </c>
      <c r="F8" s="128">
        <f t="shared" si="0"/>
        <v>-21.39673105497771</v>
      </c>
      <c r="G8" s="128">
        <f t="shared" si="0"/>
        <v>15.879017013232513</v>
      </c>
    </row>
    <row r="9" spans="1:7" s="122" customFormat="1" x14ac:dyDescent="0.35">
      <c r="A9" s="131" t="s">
        <v>390</v>
      </c>
      <c r="B9" s="130">
        <v>392</v>
      </c>
      <c r="C9" s="130">
        <v>354</v>
      </c>
      <c r="D9" s="130">
        <v>390</v>
      </c>
      <c r="E9" s="129">
        <v>1.2</v>
      </c>
      <c r="F9" s="128">
        <f t="shared" si="0"/>
        <v>-9.6938775510204085</v>
      </c>
      <c r="G9" s="128">
        <f t="shared" si="0"/>
        <v>10.16949152542373</v>
      </c>
    </row>
    <row r="10" spans="1:7" s="122" customFormat="1" ht="14.4" customHeight="1" x14ac:dyDescent="0.35">
      <c r="A10" s="127" t="s">
        <v>391</v>
      </c>
      <c r="B10" s="126">
        <v>1491</v>
      </c>
      <c r="C10" s="126">
        <v>1175</v>
      </c>
      <c r="D10" s="126">
        <v>1141</v>
      </c>
      <c r="E10" s="125">
        <v>3.8</v>
      </c>
      <c r="F10" s="124">
        <f t="shared" si="0"/>
        <v>-21.193829644533871</v>
      </c>
      <c r="G10" s="124">
        <f t="shared" si="0"/>
        <v>-2.8936170212765959</v>
      </c>
    </row>
    <row r="11" spans="1:7" s="122" customFormat="1" x14ac:dyDescent="0.35">
      <c r="A11" s="34" t="s">
        <v>392</v>
      </c>
      <c r="B11" s="175"/>
      <c r="C11" s="175"/>
      <c r="D11" s="175"/>
      <c r="E11" s="175"/>
      <c r="F11" s="123"/>
      <c r="G11" s="123"/>
    </row>
  </sheetData>
  <mergeCells count="3">
    <mergeCell ref="A3:A4"/>
    <mergeCell ref="B4:D4"/>
    <mergeCell ref="E4:G4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O40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36.08984375" style="29" customWidth="1"/>
    <col min="2" max="2" width="10.90625" style="29" customWidth="1"/>
    <col min="3" max="3" width="14.08984375" style="29" customWidth="1"/>
    <col min="4" max="4" width="3.08984375" style="29" customWidth="1"/>
    <col min="5" max="5" width="9.90625" style="29" customWidth="1"/>
    <col min="6" max="8" width="11.90625" style="29" customWidth="1"/>
    <col min="9" max="9" width="13.54296875" style="29" customWidth="1"/>
    <col min="10" max="10" width="28.90625" style="29" customWidth="1"/>
    <col min="11" max="11" width="13.90625" style="29" customWidth="1"/>
    <col min="12" max="13" width="11.08984375" style="29" customWidth="1"/>
    <col min="14" max="14" width="4.08984375" style="29" customWidth="1"/>
    <col min="15" max="16384" width="8.90625" style="29"/>
  </cols>
  <sheetData>
    <row r="1" spans="1:15" x14ac:dyDescent="0.35">
      <c r="A1" s="29" t="s">
        <v>251</v>
      </c>
    </row>
    <row r="2" spans="1:15" x14ac:dyDescent="0.35">
      <c r="A2" s="63"/>
      <c r="B2" s="40"/>
      <c r="C2" s="40"/>
      <c r="D2" s="40"/>
      <c r="E2" s="40"/>
      <c r="F2" s="40"/>
      <c r="G2" s="40"/>
      <c r="H2" s="40"/>
      <c r="I2" s="40"/>
    </row>
    <row r="3" spans="1:15" ht="23.9" customHeight="1" x14ac:dyDescent="0.35">
      <c r="A3" s="13"/>
      <c r="B3" s="412" t="s">
        <v>252</v>
      </c>
      <c r="C3" s="412"/>
      <c r="D3" s="62"/>
      <c r="E3" s="412" t="s">
        <v>253</v>
      </c>
      <c r="F3" s="412"/>
      <c r="G3" s="412"/>
      <c r="H3" s="412"/>
      <c r="I3" s="412"/>
    </row>
    <row r="4" spans="1:15" ht="66.650000000000006" customHeight="1" x14ac:dyDescent="0.35">
      <c r="A4" s="61"/>
      <c r="B4" s="59" t="s">
        <v>254</v>
      </c>
      <c r="C4" s="58" t="s">
        <v>255</v>
      </c>
      <c r="D4" s="60"/>
      <c r="E4" s="59" t="s">
        <v>254</v>
      </c>
      <c r="F4" s="58" t="s">
        <v>256</v>
      </c>
      <c r="G4" s="58" t="s">
        <v>257</v>
      </c>
      <c r="H4" s="58" t="s">
        <v>258</v>
      </c>
      <c r="I4" s="58" t="s">
        <v>259</v>
      </c>
    </row>
    <row r="5" spans="1:15" ht="19.399999999999999" customHeight="1" x14ac:dyDescent="0.35">
      <c r="A5" s="29" t="s">
        <v>52</v>
      </c>
      <c r="B5" s="54">
        <v>11084</v>
      </c>
      <c r="C5" s="57">
        <v>9.5</v>
      </c>
      <c r="D5" s="56"/>
      <c r="E5" s="44">
        <v>3666</v>
      </c>
      <c r="F5" s="55" t="s">
        <v>92</v>
      </c>
      <c r="G5" s="42">
        <v>33.074702273547459</v>
      </c>
      <c r="H5" s="54">
        <v>24852.376704855429</v>
      </c>
      <c r="I5" s="35">
        <v>21.121774264765129</v>
      </c>
      <c r="J5" s="49"/>
    </row>
    <row r="6" spans="1:15" ht="20.9" customHeight="1" x14ac:dyDescent="0.35">
      <c r="B6" s="450" t="s">
        <v>260</v>
      </c>
      <c r="C6" s="450"/>
      <c r="D6" s="450"/>
      <c r="E6" s="450"/>
      <c r="F6" s="450"/>
      <c r="G6" s="450"/>
      <c r="H6" s="450"/>
      <c r="I6" s="450"/>
      <c r="J6" s="49"/>
    </row>
    <row r="7" spans="1:15" ht="18" customHeight="1" x14ac:dyDescent="0.35">
      <c r="A7" s="29" t="s">
        <v>261</v>
      </c>
      <c r="B7" s="50">
        <v>2902</v>
      </c>
      <c r="C7" s="53">
        <v>5.7</v>
      </c>
      <c r="D7" s="30"/>
      <c r="E7" s="50">
        <v>780</v>
      </c>
      <c r="F7" s="42">
        <v>26.878015161957268</v>
      </c>
      <c r="G7" s="42">
        <v>21.276595744680851</v>
      </c>
      <c r="H7" s="50">
        <v>18544.015384615384</v>
      </c>
      <c r="I7" s="42">
        <v>18.265543359850135</v>
      </c>
      <c r="J7" s="49"/>
      <c r="K7" s="32"/>
    </row>
    <row r="8" spans="1:15" x14ac:dyDescent="0.35">
      <c r="A8" s="29" t="s">
        <v>262</v>
      </c>
      <c r="B8" s="50">
        <v>416</v>
      </c>
      <c r="C8" s="53">
        <v>3.5</v>
      </c>
      <c r="D8" s="30"/>
      <c r="E8" s="50">
        <v>107</v>
      </c>
      <c r="F8" s="42">
        <v>25.721153846153843</v>
      </c>
      <c r="G8" s="42">
        <v>2.9187124931805783</v>
      </c>
      <c r="H8" s="50">
        <v>16115.897196261682</v>
      </c>
      <c r="I8" s="42">
        <v>9.1381258935620924</v>
      </c>
      <c r="J8" s="49"/>
      <c r="K8" s="32"/>
    </row>
    <row r="9" spans="1:15" x14ac:dyDescent="0.35">
      <c r="A9" s="29" t="s">
        <v>263</v>
      </c>
      <c r="B9" s="50">
        <v>3692</v>
      </c>
      <c r="C9" s="52">
        <v>12.4</v>
      </c>
      <c r="D9" s="51"/>
      <c r="E9" s="50">
        <v>1267</v>
      </c>
      <c r="F9" s="42">
        <v>34.317443120260023</v>
      </c>
      <c r="G9" s="42">
        <v>34.56082924168031</v>
      </c>
      <c r="H9" s="50">
        <v>23775.790844514602</v>
      </c>
      <c r="I9" s="42">
        <v>24.110890933595506</v>
      </c>
      <c r="J9" s="49"/>
      <c r="K9" s="30"/>
      <c r="N9" s="32"/>
      <c r="O9" s="30"/>
    </row>
    <row r="10" spans="1:15" x14ac:dyDescent="0.35">
      <c r="A10" s="29" t="s">
        <v>264</v>
      </c>
      <c r="B10" s="50">
        <v>2238</v>
      </c>
      <c r="C10" s="48">
        <v>11.541272222602322</v>
      </c>
      <c r="D10" s="41"/>
      <c r="E10" s="50">
        <v>880</v>
      </c>
      <c r="F10" s="42">
        <v>39.320822162645221</v>
      </c>
      <c r="G10" s="42">
        <v>24.004364429896345</v>
      </c>
      <c r="H10" s="50">
        <v>32004.784090909092</v>
      </c>
      <c r="I10" s="42">
        <v>22.402152741421922</v>
      </c>
      <c r="J10" s="49"/>
      <c r="K10" s="30"/>
      <c r="N10" s="32"/>
      <c r="O10" s="30"/>
    </row>
    <row r="11" spans="1:15" x14ac:dyDescent="0.35">
      <c r="A11" s="29" t="s">
        <v>265</v>
      </c>
      <c r="B11" s="50">
        <v>519</v>
      </c>
      <c r="C11" s="48">
        <v>8.4610807018999346</v>
      </c>
      <c r="D11" s="41"/>
      <c r="E11" s="50">
        <v>210</v>
      </c>
      <c r="F11" s="42">
        <v>40.462427745664741</v>
      </c>
      <c r="G11" s="42">
        <v>5.728314238952537</v>
      </c>
      <c r="H11" s="50">
        <v>39473.81904761905</v>
      </c>
      <c r="I11" s="42">
        <v>17.210848319280458</v>
      </c>
      <c r="J11" s="49"/>
      <c r="K11" s="30"/>
      <c r="N11" s="32"/>
      <c r="O11" s="30"/>
    </row>
    <row r="12" spans="1:15" x14ac:dyDescent="0.35">
      <c r="A12" s="29" t="s">
        <v>266</v>
      </c>
      <c r="B12" s="50">
        <v>738</v>
      </c>
      <c r="C12" s="48">
        <v>8.4</v>
      </c>
      <c r="D12" s="41"/>
      <c r="E12" s="50">
        <v>215</v>
      </c>
      <c r="F12" s="42">
        <v>29.132791327913278</v>
      </c>
      <c r="G12" s="42">
        <v>5.8647026732133112</v>
      </c>
      <c r="H12" s="50">
        <v>14448.13488372093</v>
      </c>
      <c r="I12" s="42">
        <v>18.979181395111265</v>
      </c>
      <c r="J12" s="49"/>
      <c r="K12" s="30"/>
      <c r="N12" s="32"/>
      <c r="O12" s="30"/>
    </row>
    <row r="13" spans="1:15" x14ac:dyDescent="0.35">
      <c r="A13" s="29" t="s">
        <v>267</v>
      </c>
      <c r="B13" s="50">
        <v>68</v>
      </c>
      <c r="C13" s="48">
        <v>5.4</v>
      </c>
      <c r="D13" s="41"/>
      <c r="E13" s="47">
        <v>24</v>
      </c>
      <c r="F13" s="42">
        <v>35.294117647058826</v>
      </c>
      <c r="G13" s="42">
        <v>0.65466448445171854</v>
      </c>
      <c r="H13" s="47">
        <v>13596.375</v>
      </c>
      <c r="I13" s="42">
        <v>8.6973568338297973</v>
      </c>
      <c r="J13" s="49"/>
      <c r="K13" s="30"/>
      <c r="N13" s="32"/>
      <c r="O13" s="30"/>
    </row>
    <row r="14" spans="1:15" x14ac:dyDescent="0.35">
      <c r="A14" s="29" t="s">
        <v>268</v>
      </c>
      <c r="B14" s="47">
        <v>511</v>
      </c>
      <c r="C14" s="48">
        <v>14.1</v>
      </c>
      <c r="D14" s="41"/>
      <c r="E14" s="47">
        <v>183</v>
      </c>
      <c r="F14" s="42">
        <v>35.812133072407043</v>
      </c>
      <c r="G14" s="42">
        <v>4.9918166939443536</v>
      </c>
      <c r="H14" s="47">
        <v>26829.39344262295</v>
      </c>
      <c r="I14" s="42">
        <v>34.221334456531338</v>
      </c>
      <c r="K14" s="30"/>
      <c r="N14" s="32"/>
      <c r="O14" s="30"/>
    </row>
    <row r="15" spans="1:15" ht="21.65" customHeight="1" x14ac:dyDescent="0.35">
      <c r="B15" s="450" t="s">
        <v>269</v>
      </c>
      <c r="C15" s="450"/>
      <c r="D15" s="450"/>
      <c r="E15" s="450"/>
      <c r="F15" s="450"/>
      <c r="G15" s="450"/>
      <c r="H15" s="450"/>
      <c r="I15" s="450"/>
      <c r="K15" s="30"/>
      <c r="N15" s="32"/>
      <c r="O15" s="30"/>
    </row>
    <row r="16" spans="1:15" x14ac:dyDescent="0.35">
      <c r="A16" s="29" t="s">
        <v>270</v>
      </c>
      <c r="B16" s="46">
        <v>2281</v>
      </c>
      <c r="C16" s="35">
        <v>7.2</v>
      </c>
      <c r="D16" s="44"/>
      <c r="E16" s="46">
        <v>435</v>
      </c>
      <c r="F16" s="42">
        <v>19.070583077597544</v>
      </c>
      <c r="G16" s="42">
        <v>11.865793780687397</v>
      </c>
      <c r="H16" s="46">
        <v>5496.045977011494</v>
      </c>
      <c r="I16" s="45">
        <v>29.403947674113279</v>
      </c>
      <c r="J16" s="33"/>
      <c r="K16" s="41"/>
      <c r="N16" s="32"/>
      <c r="O16" s="30"/>
    </row>
    <row r="17" spans="1:15" x14ac:dyDescent="0.35">
      <c r="A17" s="29" t="s">
        <v>271</v>
      </c>
      <c r="B17" s="43">
        <v>4960</v>
      </c>
      <c r="C17" s="35">
        <v>12.5</v>
      </c>
      <c r="D17" s="44"/>
      <c r="E17" s="43">
        <v>1597</v>
      </c>
      <c r="F17" s="42">
        <v>32.197580645161288</v>
      </c>
      <c r="G17" s="42">
        <v>43.562465902891432</v>
      </c>
      <c r="H17" s="43">
        <v>15615.078897933625</v>
      </c>
      <c r="I17" s="42">
        <v>32.498698607100387</v>
      </c>
      <c r="J17" s="33"/>
      <c r="K17" s="41"/>
      <c r="N17" s="32"/>
      <c r="O17" s="30"/>
    </row>
    <row r="18" spans="1:15" ht="17.149999999999999" customHeight="1" x14ac:dyDescent="0.35">
      <c r="A18" s="40" t="s">
        <v>272</v>
      </c>
      <c r="B18" s="37">
        <v>3843</v>
      </c>
      <c r="C18" s="39">
        <v>8.6999999999999993</v>
      </c>
      <c r="D18" s="38"/>
      <c r="E18" s="37">
        <v>1634</v>
      </c>
      <c r="F18" s="36">
        <v>42.518865469685139</v>
      </c>
      <c r="G18" s="36">
        <v>44.571740316421163</v>
      </c>
      <c r="H18" s="37">
        <v>39033.507955936351</v>
      </c>
      <c r="I18" s="36">
        <v>18.407876190003719</v>
      </c>
      <c r="N18" s="32"/>
      <c r="O18" s="30"/>
    </row>
    <row r="19" spans="1:15" ht="16.5" x14ac:dyDescent="0.35">
      <c r="A19" s="29" t="s">
        <v>395</v>
      </c>
      <c r="C19" s="35"/>
      <c r="J19" s="33"/>
      <c r="N19" s="32"/>
      <c r="O19" s="30"/>
    </row>
    <row r="20" spans="1:15" ht="16.5" x14ac:dyDescent="0.35">
      <c r="A20" s="29" t="s">
        <v>396</v>
      </c>
      <c r="J20" s="33"/>
      <c r="N20" s="32"/>
      <c r="O20" s="30"/>
    </row>
    <row r="21" spans="1:15" ht="16.5" x14ac:dyDescent="0.35">
      <c r="A21" s="29" t="s">
        <v>397</v>
      </c>
      <c r="N21" s="32"/>
      <c r="O21" s="30"/>
    </row>
    <row r="22" spans="1:15" x14ac:dyDescent="0.35">
      <c r="A22" s="34" t="s">
        <v>273</v>
      </c>
      <c r="N22" s="32"/>
      <c r="O22" s="30"/>
    </row>
    <row r="23" spans="1:15" x14ac:dyDescent="0.35">
      <c r="J23" s="33"/>
      <c r="N23" s="32"/>
      <c r="O23" s="30"/>
    </row>
    <row r="24" spans="1:15" x14ac:dyDescent="0.35">
      <c r="N24" s="32"/>
      <c r="O24" s="30"/>
    </row>
    <row r="26" spans="1:15" x14ac:dyDescent="0.35">
      <c r="B26" s="31"/>
    </row>
    <row r="27" spans="1:15" x14ac:dyDescent="0.35">
      <c r="B27" s="31"/>
      <c r="M27" s="30"/>
    </row>
    <row r="28" spans="1:15" x14ac:dyDescent="0.35">
      <c r="B28" s="31"/>
      <c r="M28" s="30"/>
    </row>
    <row r="29" spans="1:15" x14ac:dyDescent="0.35">
      <c r="B29" s="31"/>
      <c r="M29" s="30"/>
    </row>
    <row r="30" spans="1:15" x14ac:dyDescent="0.35">
      <c r="M30" s="30"/>
    </row>
    <row r="31" spans="1:15" x14ac:dyDescent="0.35">
      <c r="M31" s="30"/>
    </row>
    <row r="32" spans="1:15" x14ac:dyDescent="0.35">
      <c r="M32" s="30"/>
    </row>
    <row r="33" spans="13:13" x14ac:dyDescent="0.35">
      <c r="M33" s="30"/>
    </row>
    <row r="34" spans="13:13" x14ac:dyDescent="0.35">
      <c r="M34" s="30"/>
    </row>
    <row r="35" spans="13:13" x14ac:dyDescent="0.35">
      <c r="M35" s="30"/>
    </row>
    <row r="38" spans="13:13" x14ac:dyDescent="0.35">
      <c r="M38" s="30"/>
    </row>
    <row r="39" spans="13:13" x14ac:dyDescent="0.35">
      <c r="M39" s="30"/>
    </row>
    <row r="40" spans="13:13" x14ac:dyDescent="0.35">
      <c r="M40" s="30"/>
    </row>
  </sheetData>
  <mergeCells count="4">
    <mergeCell ref="B3:C3"/>
    <mergeCell ref="E3:I3"/>
    <mergeCell ref="B6:I6"/>
    <mergeCell ref="B15:I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7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19.90625" style="29" customWidth="1"/>
    <col min="2" max="3" width="8.90625" style="29"/>
    <col min="4" max="4" width="2.453125" style="29" customWidth="1"/>
    <col min="5" max="5" width="10.08984375" style="29" bestFit="1" customWidth="1"/>
    <col min="6" max="6" width="3.453125" style="29" customWidth="1"/>
    <col min="7" max="7" width="10.90625" style="29" customWidth="1"/>
    <col min="8" max="16384" width="8.90625" style="29"/>
  </cols>
  <sheetData>
    <row r="1" spans="1:12" x14ac:dyDescent="0.35">
      <c r="A1" s="14" t="s">
        <v>34</v>
      </c>
    </row>
    <row r="3" spans="1:12" x14ac:dyDescent="0.35">
      <c r="A3" s="40"/>
      <c r="B3" s="40"/>
      <c r="C3" s="40"/>
      <c r="D3" s="40"/>
      <c r="E3" s="40"/>
      <c r="F3" s="40"/>
      <c r="G3" s="40"/>
    </row>
    <row r="4" spans="1:12" ht="36.5" x14ac:dyDescent="0.35">
      <c r="A4" s="371" t="s">
        <v>35</v>
      </c>
      <c r="B4" s="382" t="s">
        <v>36</v>
      </c>
      <c r="C4" s="382" t="s">
        <v>37</v>
      </c>
      <c r="D4" s="383"/>
      <c r="E4" s="385" t="s">
        <v>38</v>
      </c>
      <c r="F4" s="384"/>
      <c r="G4" s="385" t="s">
        <v>39</v>
      </c>
    </row>
    <row r="5" spans="1:12" x14ac:dyDescent="0.35">
      <c r="A5" s="372"/>
      <c r="B5" s="406" t="s">
        <v>40</v>
      </c>
      <c r="C5" s="406"/>
      <c r="D5" s="174"/>
      <c r="E5" s="152" t="s">
        <v>399</v>
      </c>
      <c r="F5" s="40"/>
      <c r="G5" s="152" t="s">
        <v>400</v>
      </c>
    </row>
    <row r="6" spans="1:12" x14ac:dyDescent="0.35">
      <c r="A6" s="407" t="s">
        <v>41</v>
      </c>
      <c r="B6" s="405"/>
      <c r="C6" s="405"/>
      <c r="D6" s="405"/>
      <c r="E6" s="405"/>
      <c r="F6" s="405"/>
      <c r="G6" s="405"/>
    </row>
    <row r="7" spans="1:12" x14ac:dyDescent="0.35">
      <c r="A7" s="148" t="s">
        <v>6</v>
      </c>
      <c r="B7" s="41">
        <v>48.199999999999996</v>
      </c>
      <c r="C7" s="41">
        <v>51.800000000000004</v>
      </c>
      <c r="D7" s="149"/>
      <c r="E7" s="153">
        <v>6338</v>
      </c>
      <c r="G7" s="41">
        <v>31</v>
      </c>
      <c r="H7" s="41"/>
      <c r="I7" s="41"/>
      <c r="J7" s="41"/>
      <c r="K7" s="41"/>
      <c r="L7" s="41"/>
    </row>
    <row r="8" spans="1:12" x14ac:dyDescent="0.35">
      <c r="A8" s="148" t="s">
        <v>42</v>
      </c>
      <c r="B8" s="41">
        <v>53.7</v>
      </c>
      <c r="C8" s="41">
        <v>46.300000000000004</v>
      </c>
      <c r="D8" s="149"/>
      <c r="E8" s="153">
        <v>1986</v>
      </c>
      <c r="G8" s="41">
        <v>10</v>
      </c>
      <c r="H8" s="41"/>
      <c r="I8" s="41"/>
      <c r="J8" s="41"/>
      <c r="K8" s="41"/>
      <c r="L8" s="41"/>
    </row>
    <row r="9" spans="1:12" x14ac:dyDescent="0.35">
      <c r="A9" s="148" t="s">
        <v>43</v>
      </c>
      <c r="B9" s="41">
        <v>15.299999999999999</v>
      </c>
      <c r="C9" s="41">
        <v>84.7</v>
      </c>
      <c r="D9" s="149"/>
      <c r="E9" s="153">
        <v>11883</v>
      </c>
      <c r="G9" s="41">
        <v>59</v>
      </c>
      <c r="H9" s="41"/>
      <c r="I9" s="41"/>
      <c r="J9" s="41"/>
      <c r="K9" s="41"/>
      <c r="L9" s="41"/>
    </row>
    <row r="10" spans="1:12" x14ac:dyDescent="0.35">
      <c r="A10" s="148" t="s">
        <v>44</v>
      </c>
      <c r="B10" s="41">
        <v>29.4</v>
      </c>
      <c r="C10" s="41">
        <v>70.599999999999994</v>
      </c>
      <c r="D10" s="149"/>
      <c r="E10" s="153">
        <v>20207</v>
      </c>
      <c r="G10" s="41">
        <v>100</v>
      </c>
      <c r="H10" s="41"/>
      <c r="I10" s="41"/>
      <c r="J10" s="41"/>
      <c r="K10" s="41"/>
      <c r="L10" s="41"/>
    </row>
    <row r="11" spans="1:12" x14ac:dyDescent="0.35">
      <c r="A11" s="405" t="s">
        <v>45</v>
      </c>
      <c r="B11" s="405"/>
      <c r="C11" s="405"/>
      <c r="D11" s="405"/>
      <c r="E11" s="405"/>
      <c r="F11" s="405"/>
      <c r="G11" s="405"/>
      <c r="H11" s="41"/>
      <c r="I11" s="41"/>
      <c r="J11" s="41"/>
      <c r="K11" s="41"/>
      <c r="L11" s="41"/>
    </row>
    <row r="12" spans="1:12" x14ac:dyDescent="0.35">
      <c r="A12" s="148" t="s">
        <v>6</v>
      </c>
      <c r="B12" s="41">
        <v>35.9</v>
      </c>
      <c r="C12" s="41">
        <v>64.099999999999994</v>
      </c>
      <c r="D12" s="149"/>
      <c r="E12" s="153">
        <v>641722</v>
      </c>
      <c r="G12" s="41">
        <v>63.9</v>
      </c>
      <c r="H12" s="41"/>
      <c r="I12" s="41"/>
      <c r="J12" s="41"/>
      <c r="K12" s="41"/>
      <c r="L12" s="41"/>
    </row>
    <row r="13" spans="1:12" x14ac:dyDescent="0.35">
      <c r="A13" s="148" t="s">
        <v>42</v>
      </c>
      <c r="B13" s="41">
        <v>41.9</v>
      </c>
      <c r="C13" s="41">
        <v>58.099999999999994</v>
      </c>
      <c r="D13" s="149"/>
      <c r="E13" s="153">
        <v>100049</v>
      </c>
      <c r="G13" s="41">
        <v>10</v>
      </c>
      <c r="H13" s="41"/>
      <c r="I13" s="41"/>
      <c r="J13" s="41"/>
      <c r="K13" s="41"/>
      <c r="L13" s="41"/>
    </row>
    <row r="14" spans="1:12" x14ac:dyDescent="0.35">
      <c r="A14" s="148" t="s">
        <v>43</v>
      </c>
      <c r="B14" s="41">
        <v>18.7</v>
      </c>
      <c r="C14" s="41">
        <v>81.3</v>
      </c>
      <c r="D14" s="149"/>
      <c r="E14" s="153">
        <v>262474</v>
      </c>
      <c r="G14" s="41">
        <v>26.1</v>
      </c>
      <c r="H14" s="41"/>
      <c r="I14" s="41"/>
      <c r="J14" s="41"/>
      <c r="K14" s="41"/>
      <c r="L14" s="41"/>
    </row>
    <row r="15" spans="1:12" x14ac:dyDescent="0.35">
      <c r="A15" s="150" t="s">
        <v>44</v>
      </c>
      <c r="B15" s="373">
        <v>32</v>
      </c>
      <c r="C15" s="373">
        <v>68</v>
      </c>
      <c r="D15" s="151"/>
      <c r="E15" s="154">
        <v>1004245</v>
      </c>
      <c r="F15" s="40"/>
      <c r="G15" s="373">
        <v>100</v>
      </c>
      <c r="H15" s="41"/>
      <c r="I15" s="41"/>
      <c r="J15" s="41"/>
      <c r="K15" s="41"/>
      <c r="L15" s="41"/>
    </row>
    <row r="17" spans="1:1" x14ac:dyDescent="0.35">
      <c r="A17" s="164" t="s">
        <v>46</v>
      </c>
    </row>
  </sheetData>
  <mergeCells count="3">
    <mergeCell ref="A11:G11"/>
    <mergeCell ref="B5:C5"/>
    <mergeCell ref="A6:G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5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20.08984375" style="29" customWidth="1"/>
    <col min="2" max="4" width="9.453125" style="29" bestFit="1" customWidth="1"/>
    <col min="5" max="5" width="8.08984375" style="29" customWidth="1"/>
    <col min="6" max="6" width="3.08984375" style="29" customWidth="1"/>
    <col min="7" max="7" width="6.90625" style="29" customWidth="1"/>
    <col min="8" max="9" width="8.90625" style="29"/>
    <col min="10" max="10" width="8.453125" style="29" customWidth="1"/>
    <col min="11" max="11" width="2.90625" style="29" customWidth="1"/>
    <col min="12" max="14" width="8.90625" style="29"/>
    <col min="15" max="15" width="8" style="29" customWidth="1"/>
    <col min="16" max="16" width="3.453125" style="29" customWidth="1"/>
    <col min="17" max="17" width="9.453125" style="29" bestFit="1" customWidth="1"/>
    <col min="18" max="16384" width="8.90625" style="29"/>
  </cols>
  <sheetData>
    <row r="1" spans="1:19" x14ac:dyDescent="0.35">
      <c r="A1" s="148" t="s">
        <v>47</v>
      </c>
    </row>
    <row r="2" spans="1:19" x14ac:dyDescent="0.3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9" ht="23.4" customHeight="1" x14ac:dyDescent="0.35">
      <c r="B3" s="408" t="s">
        <v>48</v>
      </c>
      <c r="C3" s="408"/>
      <c r="D3" s="408"/>
      <c r="E3" s="408"/>
      <c r="F3" s="369"/>
      <c r="G3" s="408" t="s">
        <v>49</v>
      </c>
      <c r="H3" s="408"/>
      <c r="I3" s="408"/>
      <c r="J3" s="408"/>
      <c r="K3" s="369"/>
      <c r="L3" s="408" t="s">
        <v>50</v>
      </c>
      <c r="M3" s="408"/>
      <c r="N3" s="408"/>
      <c r="O3" s="408"/>
      <c r="P3" s="369"/>
      <c r="Q3" s="408" t="s">
        <v>51</v>
      </c>
      <c r="R3" s="408"/>
    </row>
    <row r="4" spans="1:19" x14ac:dyDescent="0.35">
      <c r="A4" s="40"/>
      <c r="B4" s="40" t="s">
        <v>36</v>
      </c>
      <c r="C4" s="40" t="s">
        <v>37</v>
      </c>
      <c r="D4" s="40" t="s">
        <v>52</v>
      </c>
      <c r="E4" s="203" t="s">
        <v>40</v>
      </c>
      <c r="F4" s="203"/>
      <c r="G4" s="40" t="s">
        <v>36</v>
      </c>
      <c r="H4" s="40" t="s">
        <v>37</v>
      </c>
      <c r="I4" s="40" t="s">
        <v>52</v>
      </c>
      <c r="J4" s="203" t="s">
        <v>40</v>
      </c>
      <c r="K4" s="203"/>
      <c r="L4" s="40" t="s">
        <v>36</v>
      </c>
      <c r="M4" s="40" t="s">
        <v>37</v>
      </c>
      <c r="N4" s="40" t="s">
        <v>52</v>
      </c>
      <c r="O4" s="203" t="s">
        <v>40</v>
      </c>
      <c r="P4" s="203"/>
      <c r="Q4" s="211" t="s">
        <v>53</v>
      </c>
      <c r="R4" s="203" t="s">
        <v>40</v>
      </c>
    </row>
    <row r="5" spans="1:19" x14ac:dyDescent="0.35">
      <c r="A5" s="13" t="s">
        <v>54</v>
      </c>
      <c r="B5" s="158">
        <v>1325</v>
      </c>
      <c r="C5" s="158">
        <v>6877</v>
      </c>
      <c r="D5" s="158">
        <v>8202</v>
      </c>
      <c r="E5" s="45">
        <v>100</v>
      </c>
      <c r="F5" s="370"/>
      <c r="G5" s="158">
        <v>7</v>
      </c>
      <c r="H5" s="158">
        <v>972</v>
      </c>
      <c r="I5" s="158">
        <v>979</v>
      </c>
      <c r="J5" s="45">
        <v>100</v>
      </c>
      <c r="K5" s="370"/>
      <c r="L5" s="158">
        <v>27</v>
      </c>
      <c r="M5" s="158">
        <v>282</v>
      </c>
      <c r="N5" s="158">
        <v>309</v>
      </c>
      <c r="O5" s="45">
        <v>100</v>
      </c>
      <c r="P5" s="45"/>
      <c r="Q5" s="158">
        <v>9490</v>
      </c>
      <c r="R5" s="45">
        <v>100</v>
      </c>
      <c r="S5" s="77"/>
    </row>
    <row r="6" spans="1:19" x14ac:dyDescent="0.35">
      <c r="A6" s="29" t="s">
        <v>55</v>
      </c>
      <c r="B6" s="46">
        <v>95</v>
      </c>
      <c r="C6" s="46">
        <v>374</v>
      </c>
      <c r="D6" s="46">
        <v>469</v>
      </c>
      <c r="E6" s="45">
        <v>5.7181175323091926</v>
      </c>
      <c r="F6" s="370"/>
      <c r="G6" s="386" t="s">
        <v>92</v>
      </c>
      <c r="H6" s="46">
        <v>12</v>
      </c>
      <c r="I6" s="46">
        <v>12</v>
      </c>
      <c r="J6" s="45">
        <v>1.2257405515832482</v>
      </c>
      <c r="K6" s="370"/>
      <c r="L6" s="46">
        <v>1</v>
      </c>
      <c r="M6" s="46">
        <v>20</v>
      </c>
      <c r="N6" s="46">
        <v>21</v>
      </c>
      <c r="O6" s="45">
        <v>6.7961165048543686</v>
      </c>
      <c r="P6" s="45"/>
      <c r="Q6" s="46">
        <v>502</v>
      </c>
      <c r="R6" s="45">
        <v>5.2897787144362489</v>
      </c>
      <c r="S6" s="77"/>
    </row>
    <row r="7" spans="1:19" x14ac:dyDescent="0.35">
      <c r="A7" s="29" t="s">
        <v>56</v>
      </c>
      <c r="B7" s="46">
        <v>54</v>
      </c>
      <c r="C7" s="46">
        <v>289</v>
      </c>
      <c r="D7" s="46">
        <v>343</v>
      </c>
      <c r="E7" s="45">
        <v>4.1819068519873204</v>
      </c>
      <c r="F7" s="370"/>
      <c r="G7" s="46">
        <v>1</v>
      </c>
      <c r="H7" s="46">
        <v>35</v>
      </c>
      <c r="I7" s="46">
        <v>36</v>
      </c>
      <c r="J7" s="45">
        <v>3.6772216547497445</v>
      </c>
      <c r="K7" s="370"/>
      <c r="L7" s="386" t="s">
        <v>92</v>
      </c>
      <c r="M7" s="46">
        <v>13</v>
      </c>
      <c r="N7" s="46">
        <v>13</v>
      </c>
      <c r="O7" s="45">
        <v>4.2071197411003238</v>
      </c>
      <c r="P7" s="45"/>
      <c r="Q7" s="46">
        <v>392</v>
      </c>
      <c r="R7" s="45">
        <v>4.1306638566912541</v>
      </c>
      <c r="S7" s="77"/>
    </row>
    <row r="8" spans="1:19" x14ac:dyDescent="0.35">
      <c r="A8" s="29" t="s">
        <v>57</v>
      </c>
      <c r="B8" s="46">
        <v>19</v>
      </c>
      <c r="C8" s="46">
        <v>62</v>
      </c>
      <c r="D8" s="46">
        <v>81</v>
      </c>
      <c r="E8" s="45">
        <v>0.98756400877834682</v>
      </c>
      <c r="F8" s="370"/>
      <c r="G8" s="386" t="s">
        <v>92</v>
      </c>
      <c r="H8" s="46">
        <v>20</v>
      </c>
      <c r="I8" s="46">
        <v>20</v>
      </c>
      <c r="J8" s="45">
        <v>2.0429009193054135</v>
      </c>
      <c r="K8" s="370"/>
      <c r="L8" s="386" t="s">
        <v>92</v>
      </c>
      <c r="M8" s="46">
        <v>14</v>
      </c>
      <c r="N8" s="46">
        <v>14</v>
      </c>
      <c r="O8" s="45">
        <v>4.5307443365695796</v>
      </c>
      <c r="P8" s="45"/>
      <c r="Q8" s="46">
        <v>115</v>
      </c>
      <c r="R8" s="45">
        <v>1.2118018967334034</v>
      </c>
      <c r="S8" s="77"/>
    </row>
    <row r="9" spans="1:19" x14ac:dyDescent="0.35">
      <c r="A9" s="29" t="s">
        <v>58</v>
      </c>
      <c r="B9" s="46">
        <v>160</v>
      </c>
      <c r="C9" s="46">
        <v>1111</v>
      </c>
      <c r="D9" s="46">
        <v>1271</v>
      </c>
      <c r="E9" s="45">
        <v>15.496220434040477</v>
      </c>
      <c r="F9" s="370"/>
      <c r="G9" s="386" t="s">
        <v>92</v>
      </c>
      <c r="H9" s="46">
        <v>18</v>
      </c>
      <c r="I9" s="46">
        <v>18</v>
      </c>
      <c r="J9" s="45">
        <v>1.8386108273748722</v>
      </c>
      <c r="K9" s="370"/>
      <c r="L9" s="46">
        <v>24</v>
      </c>
      <c r="M9" s="46">
        <v>167</v>
      </c>
      <c r="N9" s="46">
        <v>191</v>
      </c>
      <c r="O9" s="45">
        <v>61.812297734627833</v>
      </c>
      <c r="P9" s="45"/>
      <c r="Q9" s="46">
        <v>1480</v>
      </c>
      <c r="R9" s="45">
        <v>15.595363540569021</v>
      </c>
      <c r="S9" s="77"/>
    </row>
    <row r="10" spans="1:19" x14ac:dyDescent="0.35">
      <c r="A10" s="29" t="s">
        <v>59</v>
      </c>
      <c r="B10" s="386" t="s">
        <v>92</v>
      </c>
      <c r="C10" s="46">
        <v>3</v>
      </c>
      <c r="D10" s="46">
        <v>3</v>
      </c>
      <c r="E10" s="45">
        <v>3.6576444769568402E-2</v>
      </c>
      <c r="F10" s="370"/>
      <c r="G10" s="386" t="s">
        <v>92</v>
      </c>
      <c r="H10" s="46">
        <v>7</v>
      </c>
      <c r="I10" s="46">
        <v>7</v>
      </c>
      <c r="J10" s="45">
        <v>0.71501532175689486</v>
      </c>
      <c r="K10" s="370"/>
      <c r="L10" s="386" t="s">
        <v>92</v>
      </c>
      <c r="M10" s="46">
        <v>7</v>
      </c>
      <c r="N10" s="46">
        <v>7</v>
      </c>
      <c r="O10" s="45">
        <v>2.2653721682847898</v>
      </c>
      <c r="P10" s="45"/>
      <c r="Q10" s="46">
        <v>17</v>
      </c>
      <c r="R10" s="45">
        <v>0.1791359325605901</v>
      </c>
      <c r="S10" s="77"/>
    </row>
    <row r="11" spans="1:19" x14ac:dyDescent="0.35">
      <c r="A11" s="29" t="s">
        <v>60</v>
      </c>
      <c r="B11" s="46">
        <v>1</v>
      </c>
      <c r="C11" s="46">
        <v>3</v>
      </c>
      <c r="D11" s="46">
        <v>4</v>
      </c>
      <c r="E11" s="45">
        <v>4.8768593026091198E-2</v>
      </c>
      <c r="F11" s="370"/>
      <c r="G11" s="386" t="s">
        <v>92</v>
      </c>
      <c r="H11" s="386" t="s">
        <v>92</v>
      </c>
      <c r="I11" s="386" t="s">
        <v>92</v>
      </c>
      <c r="J11" s="45">
        <v>0</v>
      </c>
      <c r="K11" s="370"/>
      <c r="L11" s="386" t="s">
        <v>92</v>
      </c>
      <c r="M11" s="386" t="s">
        <v>92</v>
      </c>
      <c r="N11" s="386" t="s">
        <v>92</v>
      </c>
      <c r="O11" s="45">
        <v>0</v>
      </c>
      <c r="P11" s="45"/>
      <c r="Q11" s="46">
        <v>4</v>
      </c>
      <c r="R11" s="45">
        <v>4.2149631190727087E-2</v>
      </c>
      <c r="S11" s="77"/>
    </row>
    <row r="12" spans="1:19" x14ac:dyDescent="0.35">
      <c r="A12" s="29" t="s">
        <v>61</v>
      </c>
      <c r="B12" s="386" t="s">
        <v>92</v>
      </c>
      <c r="C12" s="386" t="s">
        <v>92</v>
      </c>
      <c r="D12" s="386" t="s">
        <v>92</v>
      </c>
      <c r="E12" s="386" t="s">
        <v>92</v>
      </c>
      <c r="F12" s="370"/>
      <c r="G12" s="386" t="s">
        <v>92</v>
      </c>
      <c r="H12" s="46">
        <v>16</v>
      </c>
      <c r="I12" s="46">
        <v>16</v>
      </c>
      <c r="J12" s="45">
        <v>1.634320735444331</v>
      </c>
      <c r="K12" s="370"/>
      <c r="L12" s="386" t="s">
        <v>92</v>
      </c>
      <c r="M12" s="46">
        <v>3</v>
      </c>
      <c r="N12" s="46">
        <v>3</v>
      </c>
      <c r="O12" s="45">
        <v>0.97087378640776689</v>
      </c>
      <c r="P12" s="45"/>
      <c r="Q12" s="46">
        <v>19</v>
      </c>
      <c r="R12" s="45">
        <v>0.20021074815595366</v>
      </c>
      <c r="S12" s="77"/>
    </row>
    <row r="13" spans="1:19" x14ac:dyDescent="0.35">
      <c r="A13" s="29" t="s">
        <v>62</v>
      </c>
      <c r="B13" s="46">
        <v>122</v>
      </c>
      <c r="C13" s="46">
        <v>702</v>
      </c>
      <c r="D13" s="46">
        <v>824</v>
      </c>
      <c r="E13" s="45">
        <v>10.046330163374787</v>
      </c>
      <c r="F13" s="370"/>
      <c r="G13" s="386" t="s">
        <v>92</v>
      </c>
      <c r="H13" s="46">
        <v>151</v>
      </c>
      <c r="I13" s="46">
        <v>151</v>
      </c>
      <c r="J13" s="45">
        <v>15.423901940755874</v>
      </c>
      <c r="K13" s="370"/>
      <c r="L13" s="386" t="s">
        <v>92</v>
      </c>
      <c r="M13" s="46">
        <v>25</v>
      </c>
      <c r="N13" s="46">
        <v>25</v>
      </c>
      <c r="O13" s="45">
        <v>8.090614886731391</v>
      </c>
      <c r="P13" s="45"/>
      <c r="Q13" s="46">
        <v>1000</v>
      </c>
      <c r="R13" s="45">
        <v>10.537407797681771</v>
      </c>
      <c r="S13" s="77"/>
    </row>
    <row r="14" spans="1:19" x14ac:dyDescent="0.35">
      <c r="A14" s="29" t="s">
        <v>63</v>
      </c>
      <c r="B14" s="386" t="s">
        <v>92</v>
      </c>
      <c r="C14" s="46">
        <v>2</v>
      </c>
      <c r="D14" s="46">
        <v>2</v>
      </c>
      <c r="E14" s="45">
        <v>2.4384296513045599E-2</v>
      </c>
      <c r="F14" s="370"/>
      <c r="G14" s="386" t="s">
        <v>92</v>
      </c>
      <c r="H14" s="46">
        <v>21</v>
      </c>
      <c r="I14" s="46">
        <v>21</v>
      </c>
      <c r="J14" s="45">
        <v>2.1450459652706844</v>
      </c>
      <c r="K14" s="370"/>
      <c r="L14" s="386" t="s">
        <v>92</v>
      </c>
      <c r="M14" s="46">
        <v>4</v>
      </c>
      <c r="N14" s="46">
        <v>4</v>
      </c>
      <c r="O14" s="45">
        <v>1.2944983818770228</v>
      </c>
      <c r="P14" s="45"/>
      <c r="Q14" s="46">
        <v>27</v>
      </c>
      <c r="R14" s="45">
        <v>0.28451001053740782</v>
      </c>
      <c r="S14" s="77"/>
    </row>
    <row r="15" spans="1:19" x14ac:dyDescent="0.35">
      <c r="A15" s="29" t="s">
        <v>64</v>
      </c>
      <c r="B15" s="46">
        <v>2</v>
      </c>
      <c r="C15" s="46">
        <v>8</v>
      </c>
      <c r="D15" s="46">
        <v>10</v>
      </c>
      <c r="E15" s="45">
        <v>0.121921482565228</v>
      </c>
      <c r="F15" s="370"/>
      <c r="G15" s="386" t="s">
        <v>92</v>
      </c>
      <c r="H15" s="46">
        <v>3</v>
      </c>
      <c r="I15" s="46">
        <v>3</v>
      </c>
      <c r="J15" s="45">
        <v>0.30643513789581206</v>
      </c>
      <c r="K15" s="370"/>
      <c r="L15" s="386" t="s">
        <v>92</v>
      </c>
      <c r="M15" s="386" t="s">
        <v>92</v>
      </c>
      <c r="N15" s="386" t="s">
        <v>92</v>
      </c>
      <c r="O15" s="45">
        <v>0</v>
      </c>
      <c r="P15" s="45"/>
      <c r="Q15" s="46">
        <v>13</v>
      </c>
      <c r="R15" s="45">
        <v>0.13698630136986301</v>
      </c>
      <c r="S15" s="77"/>
    </row>
    <row r="16" spans="1:19" x14ac:dyDescent="0.35">
      <c r="A16" s="29" t="s">
        <v>65</v>
      </c>
      <c r="B16" s="386" t="s">
        <v>92</v>
      </c>
      <c r="C16" s="386" t="s">
        <v>92</v>
      </c>
      <c r="D16" s="386" t="s">
        <v>92</v>
      </c>
      <c r="E16" s="386" t="s">
        <v>92</v>
      </c>
      <c r="F16" s="370"/>
      <c r="G16" s="386" t="s">
        <v>92</v>
      </c>
      <c r="H16" s="46">
        <v>2</v>
      </c>
      <c r="I16" s="46">
        <v>2</v>
      </c>
      <c r="J16" s="45">
        <v>0.20429009193054137</v>
      </c>
      <c r="K16" s="370"/>
      <c r="L16" s="46">
        <v>1</v>
      </c>
      <c r="M16" s="46">
        <v>3</v>
      </c>
      <c r="N16" s="46">
        <v>4</v>
      </c>
      <c r="O16" s="45">
        <v>1.2944983818770228</v>
      </c>
      <c r="P16" s="45"/>
      <c r="Q16" s="46">
        <v>6</v>
      </c>
      <c r="R16" s="45">
        <v>6.3224446786090613E-2</v>
      </c>
      <c r="S16" s="77"/>
    </row>
    <row r="17" spans="1:19" x14ac:dyDescent="0.35">
      <c r="A17" s="29" t="s">
        <v>66</v>
      </c>
      <c r="B17" s="46">
        <v>19</v>
      </c>
      <c r="C17" s="46">
        <v>141</v>
      </c>
      <c r="D17" s="46">
        <v>160</v>
      </c>
      <c r="E17" s="45">
        <v>1.950743721043648</v>
      </c>
      <c r="F17" s="370"/>
      <c r="G17" s="386" t="s">
        <v>92</v>
      </c>
      <c r="H17" s="46">
        <v>5</v>
      </c>
      <c r="I17" s="46">
        <v>5</v>
      </c>
      <c r="J17" s="45">
        <v>0.51072522982635338</v>
      </c>
      <c r="K17" s="370"/>
      <c r="L17" s="386" t="s">
        <v>92</v>
      </c>
      <c r="M17" s="46">
        <v>3</v>
      </c>
      <c r="N17" s="46">
        <v>3</v>
      </c>
      <c r="O17" s="45">
        <v>0.97087378640776689</v>
      </c>
      <c r="P17" s="45"/>
      <c r="Q17" s="46">
        <v>168</v>
      </c>
      <c r="R17" s="45">
        <v>1.7702845100105373</v>
      </c>
      <c r="S17" s="77"/>
    </row>
    <row r="18" spans="1:19" x14ac:dyDescent="0.35">
      <c r="A18" s="29" t="s">
        <v>67</v>
      </c>
      <c r="B18" s="46"/>
      <c r="C18" s="46">
        <v>2</v>
      </c>
      <c r="D18" s="46">
        <v>2</v>
      </c>
      <c r="E18" s="45">
        <v>2.4384296513045599E-2</v>
      </c>
      <c r="F18" s="370"/>
      <c r="G18" s="386" t="s">
        <v>92</v>
      </c>
      <c r="H18" s="386" t="s">
        <v>92</v>
      </c>
      <c r="I18" s="386" t="s">
        <v>92</v>
      </c>
      <c r="J18" s="45">
        <v>0</v>
      </c>
      <c r="K18" s="370"/>
      <c r="L18" s="386" t="s">
        <v>92</v>
      </c>
      <c r="M18" s="46">
        <v>2</v>
      </c>
      <c r="N18" s="46">
        <v>2</v>
      </c>
      <c r="O18" s="45">
        <v>0.64724919093851141</v>
      </c>
      <c r="P18" s="45"/>
      <c r="Q18" s="46">
        <v>4</v>
      </c>
      <c r="R18" s="45">
        <v>4.2149631190727087E-2</v>
      </c>
      <c r="S18" s="77"/>
    </row>
    <row r="19" spans="1:19" x14ac:dyDescent="0.35">
      <c r="A19" s="29" t="s">
        <v>68</v>
      </c>
      <c r="B19" s="46">
        <v>204</v>
      </c>
      <c r="C19" s="46">
        <v>743</v>
      </c>
      <c r="D19" s="46">
        <v>947</v>
      </c>
      <c r="E19" s="45">
        <v>11.545964398927092</v>
      </c>
      <c r="F19" s="370"/>
      <c r="G19" s="386" t="s">
        <v>92</v>
      </c>
      <c r="H19" s="46">
        <v>5</v>
      </c>
      <c r="I19" s="46">
        <v>5</v>
      </c>
      <c r="J19" s="45">
        <v>0.51072522982635338</v>
      </c>
      <c r="K19" s="370"/>
      <c r="L19" s="386" t="s">
        <v>92</v>
      </c>
      <c r="M19" s="386" t="s">
        <v>92</v>
      </c>
      <c r="N19" s="386" t="s">
        <v>92</v>
      </c>
      <c r="O19" s="45">
        <v>0</v>
      </c>
      <c r="P19" s="45"/>
      <c r="Q19" s="46">
        <v>952</v>
      </c>
      <c r="R19" s="45">
        <v>10.031612223393045</v>
      </c>
      <c r="S19" s="77"/>
    </row>
    <row r="20" spans="1:19" x14ac:dyDescent="0.35">
      <c r="A20" s="29" t="s">
        <v>69</v>
      </c>
      <c r="B20" s="46">
        <v>8</v>
      </c>
      <c r="C20" s="46">
        <v>106</v>
      </c>
      <c r="D20" s="46">
        <v>114</v>
      </c>
      <c r="E20" s="45">
        <v>1.3899049012435991</v>
      </c>
      <c r="F20" s="370"/>
      <c r="G20" s="46">
        <v>1</v>
      </c>
      <c r="H20" s="46">
        <v>36</v>
      </c>
      <c r="I20" s="46">
        <v>37</v>
      </c>
      <c r="J20" s="45">
        <v>3.7793667007150153</v>
      </c>
      <c r="K20" s="370"/>
      <c r="L20" s="386" t="s">
        <v>92</v>
      </c>
      <c r="M20" s="46">
        <v>1</v>
      </c>
      <c r="N20" s="46">
        <v>1</v>
      </c>
      <c r="O20" s="45">
        <v>0.3236245954692557</v>
      </c>
      <c r="P20" s="45"/>
      <c r="Q20" s="46">
        <v>152</v>
      </c>
      <c r="R20" s="45">
        <v>1.6016859852476293</v>
      </c>
      <c r="S20" s="77"/>
    </row>
    <row r="21" spans="1:19" x14ac:dyDescent="0.35">
      <c r="A21" s="29" t="s">
        <v>70</v>
      </c>
      <c r="B21" s="46">
        <v>1</v>
      </c>
      <c r="C21" s="46">
        <v>5</v>
      </c>
      <c r="D21" s="46">
        <v>6</v>
      </c>
      <c r="E21" s="45">
        <v>7.3152889539136803E-2</v>
      </c>
      <c r="F21" s="370"/>
      <c r="G21" s="386" t="s">
        <v>92</v>
      </c>
      <c r="H21" s="386" t="s">
        <v>92</v>
      </c>
      <c r="I21" s="386" t="s">
        <v>92</v>
      </c>
      <c r="J21" s="45">
        <v>0</v>
      </c>
      <c r="K21" s="370"/>
      <c r="L21" s="386" t="s">
        <v>92</v>
      </c>
      <c r="M21" s="46">
        <v>1</v>
      </c>
      <c r="N21" s="46">
        <v>1</v>
      </c>
      <c r="O21" s="45">
        <v>0.3236245954692557</v>
      </c>
      <c r="P21" s="45"/>
      <c r="Q21" s="46">
        <v>7</v>
      </c>
      <c r="R21" s="45">
        <v>7.3761854583772393E-2</v>
      </c>
      <c r="S21" s="77"/>
    </row>
    <row r="22" spans="1:19" x14ac:dyDescent="0.35">
      <c r="A22" s="29" t="s">
        <v>71</v>
      </c>
      <c r="B22" s="386" t="s">
        <v>92</v>
      </c>
      <c r="C22" s="46">
        <v>10</v>
      </c>
      <c r="D22" s="46">
        <v>10</v>
      </c>
      <c r="E22" s="45">
        <v>0.121921482565228</v>
      </c>
      <c r="F22" s="370"/>
      <c r="G22" s="386" t="s">
        <v>92</v>
      </c>
      <c r="H22" s="386" t="s">
        <v>92</v>
      </c>
      <c r="I22" s="386" t="s">
        <v>92</v>
      </c>
      <c r="J22" s="45">
        <v>0</v>
      </c>
      <c r="K22" s="370"/>
      <c r="L22" s="386" t="s">
        <v>92</v>
      </c>
      <c r="M22" s="386" t="s">
        <v>92</v>
      </c>
      <c r="N22" s="386" t="s">
        <v>92</v>
      </c>
      <c r="O22" s="45">
        <v>0</v>
      </c>
      <c r="P22" s="45"/>
      <c r="Q22" s="46">
        <v>10</v>
      </c>
      <c r="R22" s="45">
        <v>0.10537407797681769</v>
      </c>
      <c r="S22" s="77"/>
    </row>
    <row r="23" spans="1:19" x14ac:dyDescent="0.35">
      <c r="A23" s="29" t="s">
        <v>72</v>
      </c>
      <c r="B23" s="46">
        <v>2</v>
      </c>
      <c r="C23" s="46">
        <v>13</v>
      </c>
      <c r="D23" s="46">
        <v>15</v>
      </c>
      <c r="E23" s="45">
        <v>0.18288222384784197</v>
      </c>
      <c r="F23" s="370"/>
      <c r="G23" s="386" t="s">
        <v>92</v>
      </c>
      <c r="H23" s="46">
        <v>2</v>
      </c>
      <c r="I23" s="46">
        <v>2</v>
      </c>
      <c r="J23" s="45">
        <v>0.20429009193054137</v>
      </c>
      <c r="K23" s="370"/>
      <c r="L23" s="386" t="s">
        <v>92</v>
      </c>
      <c r="M23" s="386" t="s">
        <v>92</v>
      </c>
      <c r="N23" s="386" t="s">
        <v>92</v>
      </c>
      <c r="O23" s="45">
        <v>0</v>
      </c>
      <c r="P23" s="45"/>
      <c r="Q23" s="46">
        <v>17</v>
      </c>
      <c r="R23" s="45">
        <v>0.1791359325605901</v>
      </c>
      <c r="S23" s="77"/>
    </row>
    <row r="24" spans="1:19" x14ac:dyDescent="0.35">
      <c r="A24" s="29" t="s">
        <v>73</v>
      </c>
      <c r="B24" s="46">
        <v>239</v>
      </c>
      <c r="C24" s="46">
        <v>977</v>
      </c>
      <c r="D24" s="46">
        <v>1216</v>
      </c>
      <c r="E24" s="45">
        <v>14.825652279931726</v>
      </c>
      <c r="F24" s="370"/>
      <c r="G24" s="46">
        <v>1</v>
      </c>
      <c r="H24" s="46">
        <v>7</v>
      </c>
      <c r="I24" s="46">
        <v>8</v>
      </c>
      <c r="J24" s="45">
        <v>0.81716036772216549</v>
      </c>
      <c r="K24" s="370"/>
      <c r="L24" s="46">
        <v>1</v>
      </c>
      <c r="M24" s="46">
        <v>1</v>
      </c>
      <c r="N24" s="46">
        <v>2</v>
      </c>
      <c r="O24" s="45">
        <v>0.64724919093851141</v>
      </c>
      <c r="P24" s="45"/>
      <c r="Q24" s="46">
        <v>1226</v>
      </c>
      <c r="R24" s="45">
        <v>12.91886195995785</v>
      </c>
      <c r="S24" s="77"/>
    </row>
    <row r="25" spans="1:19" x14ac:dyDescent="0.35">
      <c r="A25" s="29" t="s">
        <v>74</v>
      </c>
      <c r="B25" s="46">
        <v>153</v>
      </c>
      <c r="C25" s="46">
        <v>625</v>
      </c>
      <c r="D25" s="46">
        <v>778</v>
      </c>
      <c r="E25" s="45">
        <v>9.4854913435747381</v>
      </c>
      <c r="F25" s="370"/>
      <c r="G25" s="386" t="s">
        <v>92</v>
      </c>
      <c r="H25" s="46">
        <v>8</v>
      </c>
      <c r="I25" s="46">
        <v>8</v>
      </c>
      <c r="J25" s="45">
        <v>0.81716036772216549</v>
      </c>
      <c r="K25" s="370"/>
      <c r="L25" s="386" t="s">
        <v>92</v>
      </c>
      <c r="M25" s="46">
        <v>2</v>
      </c>
      <c r="N25" s="46">
        <v>2</v>
      </c>
      <c r="O25" s="45">
        <v>0.64724919093851141</v>
      </c>
      <c r="P25" s="45"/>
      <c r="Q25" s="46">
        <v>788</v>
      </c>
      <c r="R25" s="45">
        <v>8.3034773445732348</v>
      </c>
      <c r="S25" s="77"/>
    </row>
    <row r="26" spans="1:19" x14ac:dyDescent="0.35">
      <c r="A26" s="29" t="s">
        <v>75</v>
      </c>
      <c r="B26" s="386" t="s">
        <v>92</v>
      </c>
      <c r="C26" s="46">
        <v>1</v>
      </c>
      <c r="D26" s="46">
        <v>1</v>
      </c>
      <c r="E26" s="45">
        <v>1.2192148256522799E-2</v>
      </c>
      <c r="F26" s="370"/>
      <c r="G26" s="386" t="s">
        <v>92</v>
      </c>
      <c r="H26" s="386" t="s">
        <v>92</v>
      </c>
      <c r="I26" s="386" t="s">
        <v>92</v>
      </c>
      <c r="J26" s="45">
        <v>0</v>
      </c>
      <c r="K26" s="370"/>
      <c r="L26" s="386" t="s">
        <v>92</v>
      </c>
      <c r="M26" s="386" t="s">
        <v>92</v>
      </c>
      <c r="N26" s="386" t="s">
        <v>92</v>
      </c>
      <c r="O26" s="45">
        <v>0</v>
      </c>
      <c r="P26" s="45"/>
      <c r="Q26" s="46">
        <v>1</v>
      </c>
      <c r="R26" s="45">
        <v>1.0537407797681772E-2</v>
      </c>
      <c r="S26" s="77"/>
    </row>
    <row r="27" spans="1:19" x14ac:dyDescent="0.35">
      <c r="A27" s="29" t="s">
        <v>76</v>
      </c>
      <c r="B27" s="46">
        <v>6</v>
      </c>
      <c r="C27" s="46">
        <v>35</v>
      </c>
      <c r="D27" s="46">
        <v>41</v>
      </c>
      <c r="E27" s="45">
        <v>0.49987807851743477</v>
      </c>
      <c r="F27" s="370"/>
      <c r="G27" s="386" t="s">
        <v>92</v>
      </c>
      <c r="H27" s="46">
        <v>6</v>
      </c>
      <c r="I27" s="46">
        <v>6</v>
      </c>
      <c r="J27" s="45">
        <v>0.61287027579162412</v>
      </c>
      <c r="K27" s="370"/>
      <c r="L27" s="386" t="s">
        <v>92</v>
      </c>
      <c r="M27" s="46">
        <v>3</v>
      </c>
      <c r="N27" s="46">
        <v>3</v>
      </c>
      <c r="O27" s="45">
        <v>0.97087378640776689</v>
      </c>
      <c r="P27" s="45"/>
      <c r="Q27" s="46">
        <v>50</v>
      </c>
      <c r="R27" s="45">
        <v>0.52687038988408852</v>
      </c>
      <c r="S27" s="77"/>
    </row>
    <row r="28" spans="1:19" x14ac:dyDescent="0.35">
      <c r="A28" s="29" t="s">
        <v>77</v>
      </c>
      <c r="B28" s="46">
        <v>36</v>
      </c>
      <c r="C28" s="46">
        <v>263</v>
      </c>
      <c r="D28" s="46">
        <v>299</v>
      </c>
      <c r="E28" s="45">
        <v>3.6454523287003169</v>
      </c>
      <c r="F28" s="370"/>
      <c r="G28" s="386" t="s">
        <v>92</v>
      </c>
      <c r="H28" s="46">
        <v>18</v>
      </c>
      <c r="I28" s="46">
        <v>18</v>
      </c>
      <c r="J28" s="45">
        <v>1.8386108273748722</v>
      </c>
      <c r="K28" s="370"/>
      <c r="L28" s="386" t="s">
        <v>92</v>
      </c>
      <c r="M28" s="46">
        <v>3</v>
      </c>
      <c r="N28" s="46">
        <v>3</v>
      </c>
      <c r="O28" s="45">
        <v>0.97087378640776689</v>
      </c>
      <c r="P28" s="45"/>
      <c r="Q28" s="46">
        <v>320</v>
      </c>
      <c r="R28" s="45">
        <v>3.3719704952581662</v>
      </c>
      <c r="S28" s="77"/>
    </row>
    <row r="29" spans="1:19" x14ac:dyDescent="0.35">
      <c r="A29" s="29" t="s">
        <v>78</v>
      </c>
      <c r="B29" s="46">
        <v>20</v>
      </c>
      <c r="C29" s="46">
        <v>104</v>
      </c>
      <c r="D29" s="46">
        <v>124</v>
      </c>
      <c r="E29" s="45">
        <v>1.5118263838088271</v>
      </c>
      <c r="F29" s="370"/>
      <c r="G29" s="46">
        <v>1</v>
      </c>
      <c r="H29" s="46">
        <v>23</v>
      </c>
      <c r="I29" s="46">
        <v>24</v>
      </c>
      <c r="J29" s="45">
        <v>2.4514811031664965</v>
      </c>
      <c r="K29" s="370"/>
      <c r="L29" s="386" t="s">
        <v>92</v>
      </c>
      <c r="M29" s="46">
        <v>1</v>
      </c>
      <c r="N29" s="46">
        <v>1</v>
      </c>
      <c r="O29" s="45">
        <v>0.3236245954692557</v>
      </c>
      <c r="P29" s="45"/>
      <c r="Q29" s="46">
        <v>149</v>
      </c>
      <c r="R29" s="45">
        <v>1.5700737618545839</v>
      </c>
      <c r="S29" s="77"/>
    </row>
    <row r="30" spans="1:19" x14ac:dyDescent="0.35">
      <c r="A30" s="29" t="s">
        <v>79</v>
      </c>
      <c r="B30" s="46">
        <v>7</v>
      </c>
      <c r="C30" s="46">
        <v>31</v>
      </c>
      <c r="D30" s="46">
        <v>38</v>
      </c>
      <c r="E30" s="45">
        <v>0.46330163374786643</v>
      </c>
      <c r="F30" s="370"/>
      <c r="G30" s="386" t="s">
        <v>92</v>
      </c>
      <c r="H30" s="46">
        <v>1</v>
      </c>
      <c r="I30" s="46">
        <v>1</v>
      </c>
      <c r="J30" s="45">
        <v>0.10214504596527069</v>
      </c>
      <c r="K30" s="370"/>
      <c r="L30" s="386" t="s">
        <v>92</v>
      </c>
      <c r="M30" s="386" t="s">
        <v>92</v>
      </c>
      <c r="N30" s="386" t="s">
        <v>92</v>
      </c>
      <c r="O30" s="45">
        <v>0</v>
      </c>
      <c r="P30" s="45"/>
      <c r="Q30" s="46">
        <v>39</v>
      </c>
      <c r="R30" s="45">
        <v>0.41095890410958902</v>
      </c>
      <c r="S30" s="77"/>
    </row>
    <row r="31" spans="1:19" x14ac:dyDescent="0.35">
      <c r="A31" s="29" t="s">
        <v>80</v>
      </c>
      <c r="B31" s="46">
        <v>177</v>
      </c>
      <c r="C31" s="46">
        <v>1267</v>
      </c>
      <c r="D31" s="46">
        <v>1444</v>
      </c>
      <c r="E31" s="45">
        <v>17.605462082418921</v>
      </c>
      <c r="F31" s="370"/>
      <c r="G31" s="46">
        <v>3</v>
      </c>
      <c r="H31" s="46">
        <v>576</v>
      </c>
      <c r="I31" s="46">
        <v>579</v>
      </c>
      <c r="J31" s="45">
        <v>59.141981613891723</v>
      </c>
      <c r="K31" s="370"/>
      <c r="L31" s="386" t="s">
        <v>92</v>
      </c>
      <c r="M31" s="46">
        <v>9</v>
      </c>
      <c r="N31" s="46">
        <v>9</v>
      </c>
      <c r="O31" s="45">
        <v>2.912621359223301</v>
      </c>
      <c r="P31" s="45"/>
      <c r="Q31" s="46">
        <v>2032</v>
      </c>
      <c r="R31" s="45">
        <v>21.412012644889359</v>
      </c>
      <c r="S31" s="77"/>
    </row>
    <row r="32" spans="1:19" s="13" customFormat="1" x14ac:dyDescent="0.35">
      <c r="A32" s="13" t="s">
        <v>52</v>
      </c>
      <c r="B32" s="158">
        <v>1325</v>
      </c>
      <c r="C32" s="158">
        <v>6877</v>
      </c>
      <c r="D32" s="158">
        <v>8202</v>
      </c>
      <c r="E32" s="155">
        <v>100</v>
      </c>
      <c r="F32" s="156"/>
      <c r="G32" s="158">
        <v>7</v>
      </c>
      <c r="H32" s="158">
        <v>972</v>
      </c>
      <c r="I32" s="158">
        <v>979</v>
      </c>
      <c r="J32" s="155">
        <v>100</v>
      </c>
      <c r="K32" s="156"/>
      <c r="L32" s="158">
        <v>27</v>
      </c>
      <c r="M32" s="158">
        <v>282</v>
      </c>
      <c r="N32" s="158">
        <v>309</v>
      </c>
      <c r="O32" s="155">
        <v>100</v>
      </c>
      <c r="P32" s="155"/>
      <c r="Q32" s="158">
        <v>9490</v>
      </c>
      <c r="R32" s="155">
        <v>100</v>
      </c>
      <c r="S32" s="157"/>
    </row>
    <row r="33" spans="1:18" x14ac:dyDescent="0.35">
      <c r="A33" s="40"/>
      <c r="B33" s="37"/>
      <c r="C33" s="37"/>
      <c r="D33" s="37"/>
      <c r="E33" s="40"/>
      <c r="F33" s="40"/>
      <c r="G33" s="37"/>
      <c r="H33" s="37"/>
      <c r="I33" s="37"/>
      <c r="J33" s="40"/>
      <c r="K33" s="40"/>
      <c r="L33" s="40"/>
      <c r="M33" s="40"/>
      <c r="N33" s="40"/>
      <c r="O33" s="40"/>
      <c r="P33" s="40"/>
      <c r="Q33" s="40"/>
      <c r="R33" s="40"/>
    </row>
    <row r="35" spans="1:18" x14ac:dyDescent="0.35">
      <c r="A35" s="164" t="s">
        <v>46</v>
      </c>
    </row>
  </sheetData>
  <mergeCells count="4">
    <mergeCell ref="B3:E3"/>
    <mergeCell ref="G3:J3"/>
    <mergeCell ref="L3:O3"/>
    <mergeCell ref="Q3:R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8"/>
  <sheetViews>
    <sheetView zoomScale="80" zoomScaleNormal="80" workbookViewId="0">
      <selection activeCell="A2" sqref="A2"/>
    </sheetView>
  </sheetViews>
  <sheetFormatPr defaultColWidth="8.6328125" defaultRowHeight="13" x14ac:dyDescent="0.3"/>
  <cols>
    <col min="1" max="3" width="8.6328125" style="14"/>
    <col min="4" max="4" width="8.453125" style="14" customWidth="1"/>
    <col min="5" max="5" width="2.54296875" style="14" customWidth="1"/>
    <col min="6" max="8" width="8.6328125" style="14"/>
    <col min="9" max="9" width="2.54296875" style="14" customWidth="1"/>
    <col min="10" max="12" width="8.6328125" style="14"/>
    <col min="13" max="13" width="2.453125" style="14" customWidth="1"/>
    <col min="14" max="14" width="10.6328125" style="14" customWidth="1"/>
    <col min="15" max="16384" width="8.6328125" style="14"/>
  </cols>
  <sheetData>
    <row r="1" spans="1:14" x14ac:dyDescent="0.3">
      <c r="A1" s="14" t="s">
        <v>87</v>
      </c>
    </row>
    <row r="3" spans="1:14" x14ac:dyDescent="0.3">
      <c r="A3" s="165"/>
      <c r="B3" s="409" t="s">
        <v>48</v>
      </c>
      <c r="C3" s="409"/>
      <c r="D3" s="409"/>
      <c r="E3" s="166"/>
      <c r="F3" s="409" t="s">
        <v>49</v>
      </c>
      <c r="G3" s="409"/>
      <c r="H3" s="409"/>
      <c r="I3" s="166"/>
      <c r="J3" s="409" t="s">
        <v>50</v>
      </c>
      <c r="K3" s="409"/>
      <c r="L3" s="409"/>
      <c r="M3" s="166"/>
      <c r="N3" s="410" t="s">
        <v>51</v>
      </c>
    </row>
    <row r="4" spans="1:14" ht="21" customHeight="1" x14ac:dyDescent="0.3">
      <c r="A4" s="120"/>
      <c r="B4" s="167" t="s">
        <v>88</v>
      </c>
      <c r="C4" s="167" t="s">
        <v>89</v>
      </c>
      <c r="D4" s="167" t="s">
        <v>32</v>
      </c>
      <c r="E4" s="167"/>
      <c r="F4" s="167" t="s">
        <v>88</v>
      </c>
      <c r="G4" s="167" t="s">
        <v>89</v>
      </c>
      <c r="H4" s="167" t="s">
        <v>32</v>
      </c>
      <c r="I4" s="167"/>
      <c r="J4" s="167" t="s">
        <v>88</v>
      </c>
      <c r="K4" s="167" t="s">
        <v>89</v>
      </c>
      <c r="L4" s="167" t="s">
        <v>32</v>
      </c>
      <c r="M4" s="167"/>
      <c r="N4" s="411"/>
    </row>
    <row r="5" spans="1:14" x14ac:dyDescent="0.3">
      <c r="A5" s="168" t="s">
        <v>90</v>
      </c>
      <c r="B5" s="169">
        <v>1310</v>
      </c>
      <c r="C5" s="169">
        <v>6646</v>
      </c>
      <c r="D5" s="169">
        <v>7956</v>
      </c>
      <c r="E5" s="169"/>
      <c r="F5" s="169">
        <v>6</v>
      </c>
      <c r="G5" s="169">
        <v>968</v>
      </c>
      <c r="H5" s="169">
        <v>974</v>
      </c>
      <c r="I5" s="169"/>
      <c r="J5" s="169">
        <v>26</v>
      </c>
      <c r="K5" s="169">
        <v>280</v>
      </c>
      <c r="L5" s="169">
        <v>306</v>
      </c>
      <c r="M5" s="169"/>
      <c r="N5" s="169">
        <v>9236</v>
      </c>
    </row>
    <row r="6" spans="1:14" x14ac:dyDescent="0.3">
      <c r="A6" s="14" t="s">
        <v>91</v>
      </c>
      <c r="B6" s="170" t="s">
        <v>92</v>
      </c>
      <c r="C6" s="171">
        <v>6</v>
      </c>
      <c r="D6" s="171">
        <v>6</v>
      </c>
      <c r="E6" s="171"/>
      <c r="F6" s="170" t="s">
        <v>92</v>
      </c>
      <c r="G6" s="170" t="s">
        <v>92</v>
      </c>
      <c r="H6" s="170" t="s">
        <v>92</v>
      </c>
      <c r="I6" s="171"/>
      <c r="J6" s="170" t="s">
        <v>92</v>
      </c>
      <c r="K6" s="170" t="s">
        <v>92</v>
      </c>
      <c r="L6" s="170" t="s">
        <v>92</v>
      </c>
      <c r="M6" s="171"/>
      <c r="N6" s="171">
        <v>6</v>
      </c>
    </row>
    <row r="7" spans="1:14" x14ac:dyDescent="0.3">
      <c r="A7" s="14" t="s">
        <v>93</v>
      </c>
      <c r="B7" s="170" t="s">
        <v>92</v>
      </c>
      <c r="C7" s="171">
        <v>43</v>
      </c>
      <c r="D7" s="171">
        <v>43</v>
      </c>
      <c r="E7" s="171"/>
      <c r="F7" s="170" t="s">
        <v>92</v>
      </c>
      <c r="G7" s="171">
        <v>1</v>
      </c>
      <c r="H7" s="171">
        <v>1</v>
      </c>
      <c r="I7" s="171"/>
      <c r="J7" s="170" t="s">
        <v>92</v>
      </c>
      <c r="K7" s="170" t="s">
        <v>92</v>
      </c>
      <c r="L7" s="170" t="s">
        <v>92</v>
      </c>
      <c r="M7" s="171"/>
      <c r="N7" s="171">
        <v>44</v>
      </c>
    </row>
    <row r="8" spans="1:14" x14ac:dyDescent="0.3">
      <c r="A8" s="14" t="s">
        <v>94</v>
      </c>
      <c r="B8" s="171">
        <v>772</v>
      </c>
      <c r="C8" s="171">
        <v>3520</v>
      </c>
      <c r="D8" s="171">
        <v>4292</v>
      </c>
      <c r="E8" s="171"/>
      <c r="F8" s="171">
        <v>5</v>
      </c>
      <c r="G8" s="171">
        <v>633</v>
      </c>
      <c r="H8" s="171">
        <v>638</v>
      </c>
      <c r="I8" s="171"/>
      <c r="J8" s="171">
        <v>21</v>
      </c>
      <c r="K8" s="171">
        <v>173</v>
      </c>
      <c r="L8" s="171">
        <v>194</v>
      </c>
      <c r="M8" s="171"/>
      <c r="N8" s="171">
        <v>5124</v>
      </c>
    </row>
    <row r="9" spans="1:14" x14ac:dyDescent="0.3">
      <c r="A9" s="14" t="s">
        <v>95</v>
      </c>
      <c r="B9" s="171">
        <v>538</v>
      </c>
      <c r="C9" s="171">
        <v>3077</v>
      </c>
      <c r="D9" s="171">
        <v>3615</v>
      </c>
      <c r="E9" s="171"/>
      <c r="F9" s="171">
        <v>1</v>
      </c>
      <c r="G9" s="171">
        <v>334</v>
      </c>
      <c r="H9" s="171">
        <v>335</v>
      </c>
      <c r="I9" s="171"/>
      <c r="J9" s="171">
        <v>5</v>
      </c>
      <c r="K9" s="171">
        <v>107</v>
      </c>
      <c r="L9" s="171">
        <v>112</v>
      </c>
      <c r="M9" s="171"/>
      <c r="N9" s="171">
        <v>4062</v>
      </c>
    </row>
    <row r="10" spans="1:14" x14ac:dyDescent="0.3">
      <c r="B10" s="171"/>
      <c r="C10" s="171"/>
      <c r="D10" s="171"/>
      <c r="E10" s="171"/>
      <c r="F10" s="171"/>
      <c r="G10" s="171"/>
      <c r="H10" s="171"/>
      <c r="I10" s="171"/>
      <c r="J10" s="171"/>
      <c r="K10" s="171"/>
      <c r="L10" s="171"/>
      <c r="M10" s="171"/>
      <c r="N10" s="171"/>
    </row>
    <row r="11" spans="1:14" x14ac:dyDescent="0.3">
      <c r="A11" s="168" t="s">
        <v>96</v>
      </c>
      <c r="B11" s="169">
        <v>15</v>
      </c>
      <c r="C11" s="169">
        <v>231</v>
      </c>
      <c r="D11" s="169">
        <v>246</v>
      </c>
      <c r="E11" s="169"/>
      <c r="F11" s="169">
        <v>1</v>
      </c>
      <c r="G11" s="169">
        <v>4</v>
      </c>
      <c r="H11" s="169">
        <v>5</v>
      </c>
      <c r="I11" s="169"/>
      <c r="J11" s="169">
        <v>1</v>
      </c>
      <c r="K11" s="169">
        <v>2</v>
      </c>
      <c r="L11" s="169">
        <v>3</v>
      </c>
      <c r="M11" s="169"/>
      <c r="N11" s="169">
        <v>254</v>
      </c>
    </row>
    <row r="12" spans="1:14" x14ac:dyDescent="0.3">
      <c r="A12" s="14" t="s">
        <v>93</v>
      </c>
      <c r="B12" s="170" t="s">
        <v>92</v>
      </c>
      <c r="C12" s="171">
        <v>1</v>
      </c>
      <c r="D12" s="171">
        <v>1</v>
      </c>
      <c r="E12" s="171"/>
      <c r="F12" s="170" t="s">
        <v>92</v>
      </c>
      <c r="G12" s="170" t="s">
        <v>92</v>
      </c>
      <c r="H12" s="170" t="s">
        <v>92</v>
      </c>
      <c r="I12" s="171"/>
      <c r="J12" s="170" t="s">
        <v>92</v>
      </c>
      <c r="K12" s="170" t="s">
        <v>92</v>
      </c>
      <c r="L12" s="170" t="s">
        <v>92</v>
      </c>
      <c r="M12" s="171"/>
      <c r="N12" s="171">
        <v>1</v>
      </c>
    </row>
    <row r="13" spans="1:14" x14ac:dyDescent="0.3">
      <c r="A13" s="14" t="s">
        <v>94</v>
      </c>
      <c r="B13" s="171">
        <v>9</v>
      </c>
      <c r="C13" s="171">
        <v>91</v>
      </c>
      <c r="D13" s="171">
        <v>100</v>
      </c>
      <c r="E13" s="171"/>
      <c r="F13" s="171">
        <v>1</v>
      </c>
      <c r="G13" s="171">
        <v>2</v>
      </c>
      <c r="H13" s="171">
        <v>3</v>
      </c>
      <c r="I13" s="171"/>
      <c r="J13" s="171">
        <v>1</v>
      </c>
      <c r="K13" s="171">
        <v>2</v>
      </c>
      <c r="L13" s="171">
        <v>3</v>
      </c>
      <c r="M13" s="171"/>
      <c r="N13" s="171">
        <v>106</v>
      </c>
    </row>
    <row r="14" spans="1:14" x14ac:dyDescent="0.3">
      <c r="A14" s="14" t="s">
        <v>95</v>
      </c>
      <c r="B14" s="171">
        <v>6</v>
      </c>
      <c r="C14" s="171">
        <v>139</v>
      </c>
      <c r="D14" s="171">
        <v>145</v>
      </c>
      <c r="E14" s="171"/>
      <c r="F14" s="170" t="s">
        <v>92</v>
      </c>
      <c r="G14" s="171">
        <v>2</v>
      </c>
      <c r="H14" s="171">
        <v>2</v>
      </c>
      <c r="I14" s="171"/>
      <c r="J14" s="170" t="s">
        <v>92</v>
      </c>
      <c r="K14" s="170" t="s">
        <v>92</v>
      </c>
      <c r="L14" s="170" t="s">
        <v>92</v>
      </c>
      <c r="M14" s="171"/>
      <c r="N14" s="171">
        <v>147</v>
      </c>
    </row>
    <row r="15" spans="1:14" x14ac:dyDescent="0.3"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L15" s="171"/>
      <c r="M15" s="171"/>
      <c r="N15" s="171"/>
    </row>
    <row r="16" spans="1:14" x14ac:dyDescent="0.3">
      <c r="A16" s="172" t="s">
        <v>51</v>
      </c>
      <c r="B16" s="173">
        <v>1325</v>
      </c>
      <c r="C16" s="173">
        <v>6877</v>
      </c>
      <c r="D16" s="173">
        <v>8202</v>
      </c>
      <c r="E16" s="173"/>
      <c r="F16" s="173">
        <v>7</v>
      </c>
      <c r="G16" s="173">
        <v>972</v>
      </c>
      <c r="H16" s="173">
        <v>979</v>
      </c>
      <c r="I16" s="173"/>
      <c r="J16" s="173">
        <v>27</v>
      </c>
      <c r="K16" s="173">
        <v>282</v>
      </c>
      <c r="L16" s="173">
        <v>309</v>
      </c>
      <c r="M16" s="173"/>
      <c r="N16" s="173">
        <v>9490</v>
      </c>
    </row>
    <row r="18" spans="1:1" x14ac:dyDescent="0.3">
      <c r="A18" s="164" t="s">
        <v>46</v>
      </c>
    </row>
  </sheetData>
  <mergeCells count="4">
    <mergeCell ref="B3:D3"/>
    <mergeCell ref="F3:H3"/>
    <mergeCell ref="J3:L3"/>
    <mergeCell ref="N3:N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12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20.453125" style="29" customWidth="1"/>
    <col min="2" max="2" width="11.08984375" style="29" customWidth="1"/>
    <col min="3" max="3" width="9.54296875" style="29" customWidth="1"/>
    <col min="4" max="5" width="8" style="29" customWidth="1"/>
    <col min="6" max="6" width="6.90625" style="29" customWidth="1"/>
    <col min="7" max="7" width="8.90625" style="29"/>
    <col min="8" max="9" width="8.90625" style="29" customWidth="1"/>
    <col min="10" max="10" width="7.08984375" style="29" customWidth="1"/>
    <col min="11" max="13" width="8.90625" style="29"/>
    <col min="14" max="14" width="9.453125" style="29" bestFit="1" customWidth="1"/>
    <col min="15" max="16384" width="8.90625" style="29"/>
  </cols>
  <sheetData>
    <row r="1" spans="1:19" x14ac:dyDescent="0.35">
      <c r="A1" s="413" t="s">
        <v>97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</row>
    <row r="3" spans="1:19" ht="14.4" customHeight="1" x14ac:dyDescent="0.35">
      <c r="A3" s="366"/>
      <c r="B3" s="412" t="s">
        <v>48</v>
      </c>
      <c r="C3" s="412"/>
      <c r="D3" s="412"/>
      <c r="E3" s="412"/>
      <c r="F3" s="412" t="s">
        <v>49</v>
      </c>
      <c r="G3" s="412"/>
      <c r="H3" s="412"/>
      <c r="I3" s="412"/>
      <c r="J3" s="412" t="s">
        <v>50</v>
      </c>
      <c r="K3" s="412"/>
      <c r="L3" s="412"/>
      <c r="M3" s="412"/>
      <c r="N3" s="408" t="s">
        <v>51</v>
      </c>
      <c r="O3" s="408"/>
    </row>
    <row r="4" spans="1:19" ht="29" x14ac:dyDescent="0.35">
      <c r="A4" s="367" t="s">
        <v>81</v>
      </c>
      <c r="B4" s="203" t="s">
        <v>36</v>
      </c>
      <c r="C4" s="203" t="s">
        <v>37</v>
      </c>
      <c r="D4" s="203" t="s">
        <v>52</v>
      </c>
      <c r="E4" s="203" t="s">
        <v>40</v>
      </c>
      <c r="F4" s="203" t="s">
        <v>36</v>
      </c>
      <c r="G4" s="203" t="s">
        <v>37</v>
      </c>
      <c r="H4" s="203" t="s">
        <v>52</v>
      </c>
      <c r="I4" s="203" t="s">
        <v>40</v>
      </c>
      <c r="J4" s="203" t="s">
        <v>36</v>
      </c>
      <c r="K4" s="203" t="s">
        <v>37</v>
      </c>
      <c r="L4" s="203" t="s">
        <v>52</v>
      </c>
      <c r="M4" s="203" t="s">
        <v>40</v>
      </c>
      <c r="N4" s="211" t="s">
        <v>53</v>
      </c>
      <c r="O4" s="203" t="s">
        <v>40</v>
      </c>
    </row>
    <row r="5" spans="1:19" x14ac:dyDescent="0.35">
      <c r="A5" s="29" t="s">
        <v>82</v>
      </c>
      <c r="B5" s="43">
        <v>261</v>
      </c>
      <c r="C5" s="43">
        <v>943</v>
      </c>
      <c r="D5" s="43">
        <v>1204</v>
      </c>
      <c r="E5" s="368">
        <v>14.679346500853448</v>
      </c>
      <c r="F5" s="43">
        <v>3</v>
      </c>
      <c r="G5" s="43">
        <v>295</v>
      </c>
      <c r="H5" s="43">
        <v>298</v>
      </c>
      <c r="I5" s="368">
        <v>30.439223697650664</v>
      </c>
      <c r="J5" s="43">
        <v>1</v>
      </c>
      <c r="K5" s="43">
        <v>84</v>
      </c>
      <c r="L5" s="43">
        <v>85</v>
      </c>
      <c r="M5" s="368">
        <v>27.508090614886733</v>
      </c>
      <c r="N5" s="43">
        <v>1587</v>
      </c>
      <c r="O5" s="368">
        <v>16.72286617492097</v>
      </c>
      <c r="P5" s="368"/>
      <c r="Q5" s="368"/>
      <c r="R5" s="368"/>
      <c r="S5" s="368"/>
    </row>
    <row r="6" spans="1:19" x14ac:dyDescent="0.35">
      <c r="A6" s="29" t="s">
        <v>83</v>
      </c>
      <c r="B6" s="43">
        <v>272</v>
      </c>
      <c r="C6" s="43">
        <v>978</v>
      </c>
      <c r="D6" s="43">
        <v>1250</v>
      </c>
      <c r="E6" s="368">
        <v>15.240185320653499</v>
      </c>
      <c r="F6" s="43"/>
      <c r="G6" s="43">
        <v>147</v>
      </c>
      <c r="H6" s="43">
        <v>147</v>
      </c>
      <c r="I6" s="368">
        <v>15.015321756894789</v>
      </c>
      <c r="J6" s="43">
        <v>4</v>
      </c>
      <c r="K6" s="43">
        <v>61</v>
      </c>
      <c r="L6" s="43">
        <v>65</v>
      </c>
      <c r="M6" s="368">
        <v>21.035598705501616</v>
      </c>
      <c r="N6" s="43">
        <v>1462</v>
      </c>
      <c r="O6" s="368">
        <v>15.405690200210747</v>
      </c>
      <c r="P6" s="368"/>
      <c r="Q6" s="368"/>
      <c r="R6" s="368"/>
      <c r="S6" s="368"/>
    </row>
    <row r="7" spans="1:19" x14ac:dyDescent="0.35">
      <c r="A7" s="29" t="s">
        <v>84</v>
      </c>
      <c r="B7" s="43">
        <v>345</v>
      </c>
      <c r="C7" s="43">
        <v>1724</v>
      </c>
      <c r="D7" s="43">
        <v>2069</v>
      </c>
      <c r="E7" s="368">
        <v>25.225554742745672</v>
      </c>
      <c r="F7" s="43">
        <v>2</v>
      </c>
      <c r="G7" s="43">
        <v>241</v>
      </c>
      <c r="H7" s="43">
        <v>243</v>
      </c>
      <c r="I7" s="368">
        <v>24.821246169560776</v>
      </c>
      <c r="J7" s="43">
        <v>7</v>
      </c>
      <c r="K7" s="43">
        <v>66</v>
      </c>
      <c r="L7" s="43">
        <v>73</v>
      </c>
      <c r="M7" s="368">
        <v>23.624595469255663</v>
      </c>
      <c r="N7" s="43">
        <v>2385</v>
      </c>
      <c r="O7" s="368">
        <v>25.13171759747102</v>
      </c>
      <c r="P7" s="368"/>
      <c r="Q7" s="368"/>
      <c r="R7" s="368"/>
      <c r="S7" s="368"/>
    </row>
    <row r="8" spans="1:19" x14ac:dyDescent="0.35">
      <c r="A8" s="29" t="s">
        <v>85</v>
      </c>
      <c r="B8" s="43">
        <v>214</v>
      </c>
      <c r="C8" s="43">
        <v>1993</v>
      </c>
      <c r="D8" s="43">
        <v>2207</v>
      </c>
      <c r="E8" s="368">
        <v>26.908071202145816</v>
      </c>
      <c r="F8" s="43">
        <v>1</v>
      </c>
      <c r="G8" s="43">
        <v>179</v>
      </c>
      <c r="H8" s="43">
        <v>180</v>
      </c>
      <c r="I8" s="368">
        <v>18.386108273748722</v>
      </c>
      <c r="J8" s="43">
        <v>9</v>
      </c>
      <c r="K8" s="43">
        <v>49</v>
      </c>
      <c r="L8" s="43">
        <v>58</v>
      </c>
      <c r="M8" s="368">
        <v>18.770226537216828</v>
      </c>
      <c r="N8" s="43">
        <v>2445</v>
      </c>
      <c r="O8" s="368">
        <v>25.763962065331931</v>
      </c>
      <c r="P8" s="368"/>
      <c r="Q8" s="368"/>
      <c r="R8" s="368"/>
      <c r="S8" s="368"/>
    </row>
    <row r="9" spans="1:19" x14ac:dyDescent="0.35">
      <c r="A9" s="29" t="s">
        <v>86</v>
      </c>
      <c r="B9" s="43">
        <v>233</v>
      </c>
      <c r="C9" s="43">
        <v>1239</v>
      </c>
      <c r="D9" s="43">
        <v>1472</v>
      </c>
      <c r="E9" s="368">
        <v>17.946842233601558</v>
      </c>
      <c r="F9" s="43">
        <v>1</v>
      </c>
      <c r="G9" s="43">
        <v>110</v>
      </c>
      <c r="H9" s="43">
        <v>111</v>
      </c>
      <c r="I9" s="368">
        <v>11.338100102145047</v>
      </c>
      <c r="J9" s="43">
        <v>6</v>
      </c>
      <c r="K9" s="43">
        <v>22</v>
      </c>
      <c r="L9" s="43">
        <v>28</v>
      </c>
      <c r="M9" s="368">
        <v>9.0614886731391593</v>
      </c>
      <c r="N9" s="43">
        <v>1611</v>
      </c>
      <c r="O9" s="368">
        <v>16.975763962065333</v>
      </c>
      <c r="P9" s="368"/>
      <c r="Q9" s="368"/>
      <c r="R9" s="368"/>
      <c r="S9" s="368"/>
    </row>
    <row r="10" spans="1:19" s="13" customFormat="1" x14ac:dyDescent="0.35">
      <c r="A10" s="63" t="s">
        <v>51</v>
      </c>
      <c r="B10" s="160">
        <v>1325</v>
      </c>
      <c r="C10" s="160">
        <v>6877</v>
      </c>
      <c r="D10" s="160">
        <v>8202</v>
      </c>
      <c r="E10" s="161">
        <v>100</v>
      </c>
      <c r="F10" s="160">
        <v>7</v>
      </c>
      <c r="G10" s="160">
        <v>972</v>
      </c>
      <c r="H10" s="160">
        <v>979</v>
      </c>
      <c r="I10" s="161">
        <v>100</v>
      </c>
      <c r="J10" s="160">
        <v>27</v>
      </c>
      <c r="K10" s="160">
        <v>282</v>
      </c>
      <c r="L10" s="160">
        <v>309</v>
      </c>
      <c r="M10" s="161">
        <v>100</v>
      </c>
      <c r="N10" s="160">
        <v>9490</v>
      </c>
      <c r="O10" s="161">
        <v>100</v>
      </c>
      <c r="P10" s="159"/>
      <c r="Q10" s="159"/>
      <c r="R10" s="159"/>
      <c r="S10" s="159"/>
    </row>
    <row r="12" spans="1:19" x14ac:dyDescent="0.35">
      <c r="A12" s="164" t="s">
        <v>46</v>
      </c>
    </row>
  </sheetData>
  <mergeCells count="5">
    <mergeCell ref="B3:E3"/>
    <mergeCell ref="F3:I3"/>
    <mergeCell ref="J3:M3"/>
    <mergeCell ref="A1:O1"/>
    <mergeCell ref="N3:O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0"/>
  <sheetViews>
    <sheetView topLeftCell="H1" zoomScale="80" zoomScaleNormal="80" workbookViewId="0">
      <selection activeCell="H2" sqref="H2"/>
    </sheetView>
  </sheetViews>
  <sheetFormatPr defaultColWidth="8.90625" defaultRowHeight="14.5" x14ac:dyDescent="0.35"/>
  <cols>
    <col min="1" max="1" width="25.08984375" style="29" customWidth="1"/>
    <col min="2" max="5" width="9.08984375" style="29" bestFit="1" customWidth="1"/>
    <col min="6" max="6" width="9" style="29" bestFit="1" customWidth="1"/>
    <col min="7" max="16384" width="8.90625" style="29"/>
  </cols>
  <sheetData>
    <row r="1" spans="1:8" x14ac:dyDescent="0.35">
      <c r="H1" s="29" t="s">
        <v>98</v>
      </c>
    </row>
    <row r="5" spans="1:8" x14ac:dyDescent="0.35">
      <c r="B5" s="29">
        <v>2019</v>
      </c>
      <c r="C5" s="29">
        <v>2020</v>
      </c>
      <c r="D5" s="29">
        <v>2021</v>
      </c>
      <c r="E5" s="29">
        <v>2022</v>
      </c>
      <c r="F5" s="29">
        <v>2023</v>
      </c>
    </row>
    <row r="6" spans="1:8" x14ac:dyDescent="0.35">
      <c r="A6" s="29" t="s">
        <v>99</v>
      </c>
      <c r="B6" s="44">
        <v>321057</v>
      </c>
      <c r="C6" s="44">
        <v>313476</v>
      </c>
      <c r="D6" s="44">
        <v>279231</v>
      </c>
      <c r="E6" s="44">
        <v>269906</v>
      </c>
      <c r="F6" s="44">
        <v>261199</v>
      </c>
    </row>
    <row r="7" spans="1:8" x14ac:dyDescent="0.35">
      <c r="A7" s="29" t="s">
        <v>100</v>
      </c>
      <c r="B7" s="44">
        <v>169423</v>
      </c>
      <c r="C7" s="44">
        <v>173828</v>
      </c>
      <c r="D7" s="44">
        <v>167439</v>
      </c>
      <c r="E7" s="44">
        <v>155237</v>
      </c>
      <c r="F7" s="44">
        <v>154198</v>
      </c>
    </row>
    <row r="8" spans="1:8" x14ac:dyDescent="0.35">
      <c r="A8" s="29" t="s">
        <v>101</v>
      </c>
      <c r="B8" s="44">
        <v>239006</v>
      </c>
      <c r="C8" s="44">
        <v>242983</v>
      </c>
      <c r="D8" s="44">
        <v>242172</v>
      </c>
      <c r="E8" s="44">
        <v>226593</v>
      </c>
      <c r="F8" s="44">
        <v>220113</v>
      </c>
    </row>
    <row r="9" spans="1:8" x14ac:dyDescent="0.35">
      <c r="A9" s="29" t="s">
        <v>102</v>
      </c>
      <c r="B9" s="44">
        <v>327498</v>
      </c>
      <c r="C9" s="44">
        <v>319049</v>
      </c>
      <c r="D9" s="44">
        <v>344233</v>
      </c>
      <c r="E9" s="44">
        <v>355166</v>
      </c>
      <c r="F9" s="44">
        <v>359653</v>
      </c>
    </row>
    <row r="10" spans="1:8" x14ac:dyDescent="0.35">
      <c r="A10" s="29" t="s">
        <v>52</v>
      </c>
      <c r="B10" s="44">
        <v>1056984</v>
      </c>
      <c r="C10" s="44">
        <v>1049336</v>
      </c>
      <c r="D10" s="44">
        <v>1033075</v>
      </c>
      <c r="E10" s="44">
        <v>1006902</v>
      </c>
      <c r="F10" s="44">
        <v>995163</v>
      </c>
    </row>
    <row r="11" spans="1:8" x14ac:dyDescent="0.35">
      <c r="A11" s="29" t="s">
        <v>103</v>
      </c>
    </row>
    <row r="12" spans="1:8" x14ac:dyDescent="0.35">
      <c r="A12" s="29" t="s">
        <v>103</v>
      </c>
    </row>
    <row r="13" spans="1:8" x14ac:dyDescent="0.35">
      <c r="A13" s="29" t="s">
        <v>103</v>
      </c>
    </row>
    <row r="14" spans="1:8" x14ac:dyDescent="0.35">
      <c r="A14" s="29" t="s">
        <v>103</v>
      </c>
    </row>
    <row r="20" spans="8:8" x14ac:dyDescent="0.35">
      <c r="H20" s="29" t="s">
        <v>46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transitionEvaluation="1">
    <pageSetUpPr fitToPage="1"/>
  </sheetPr>
  <dimension ref="A1:H16"/>
  <sheetViews>
    <sheetView zoomScale="80" zoomScaleNormal="80" workbookViewId="0">
      <selection activeCell="A2" sqref="A2"/>
    </sheetView>
  </sheetViews>
  <sheetFormatPr defaultColWidth="10" defaultRowHeight="13" x14ac:dyDescent="0.3"/>
  <cols>
    <col min="1" max="1" width="15.08984375" style="303" customWidth="1"/>
    <col min="2" max="6" width="10.08984375" style="303" customWidth="1"/>
    <col min="7" max="8" width="10.08984375" style="365" customWidth="1"/>
    <col min="9" max="16384" width="10" style="303"/>
  </cols>
  <sheetData>
    <row r="1" spans="1:8" x14ac:dyDescent="0.3">
      <c r="A1" s="387" t="s">
        <v>104</v>
      </c>
      <c r="B1" s="353"/>
      <c r="C1" s="353"/>
      <c r="D1" s="353"/>
      <c r="E1" s="353"/>
      <c r="F1" s="353"/>
      <c r="G1" s="354"/>
      <c r="H1" s="354"/>
    </row>
    <row r="2" spans="1:8" x14ac:dyDescent="0.3">
      <c r="A2" s="316"/>
      <c r="C2" s="355"/>
      <c r="D2" s="356"/>
      <c r="E2" s="355"/>
      <c r="F2" s="355"/>
      <c r="G2" s="356"/>
      <c r="H2" s="356"/>
    </row>
    <row r="3" spans="1:8" x14ac:dyDescent="0.3">
      <c r="A3" s="327"/>
      <c r="B3" s="414" t="s">
        <v>105</v>
      </c>
      <c r="C3" s="414"/>
      <c r="D3" s="414"/>
      <c r="E3" s="414"/>
      <c r="F3" s="414"/>
      <c r="G3" s="415" t="s">
        <v>52</v>
      </c>
      <c r="H3" s="418" t="s">
        <v>401</v>
      </c>
    </row>
    <row r="4" spans="1:8" x14ac:dyDescent="0.3">
      <c r="A4" s="327"/>
      <c r="B4" s="418" t="s">
        <v>106</v>
      </c>
      <c r="C4" s="418" t="s">
        <v>107</v>
      </c>
      <c r="D4" s="418" t="s">
        <v>108</v>
      </c>
      <c r="E4" s="418" t="s">
        <v>109</v>
      </c>
      <c r="F4" s="418" t="s">
        <v>110</v>
      </c>
      <c r="G4" s="416"/>
      <c r="H4" s="419"/>
    </row>
    <row r="5" spans="1:8" x14ac:dyDescent="0.3">
      <c r="A5" s="357"/>
      <c r="B5" s="420"/>
      <c r="C5" s="420"/>
      <c r="D5" s="420"/>
      <c r="E5" s="420"/>
      <c r="F5" s="420"/>
      <c r="G5" s="417"/>
      <c r="H5" s="420"/>
    </row>
    <row r="6" spans="1:8" x14ac:dyDescent="0.3">
      <c r="A6" s="327"/>
      <c r="B6" s="358"/>
      <c r="C6" s="358"/>
      <c r="D6" s="358"/>
      <c r="E6" s="358"/>
      <c r="F6" s="358"/>
      <c r="G6" s="359"/>
      <c r="H6" s="359"/>
    </row>
    <row r="7" spans="1:8" x14ac:dyDescent="0.3">
      <c r="A7" s="303" t="s">
        <v>111</v>
      </c>
      <c r="B7" s="360">
        <v>9.8606938623739708</v>
      </c>
      <c r="C7" s="360">
        <v>17.908985995446201</v>
      </c>
      <c r="D7" s="360">
        <v>32.437333737513697</v>
      </c>
      <c r="E7" s="360">
        <v>104.60190427988501</v>
      </c>
      <c r="F7" s="360">
        <v>43.652833377551801</v>
      </c>
      <c r="G7" s="361">
        <v>34.688338288552899</v>
      </c>
      <c r="H7" s="362">
        <v>2.9673590504451002</v>
      </c>
    </row>
    <row r="8" spans="1:8" x14ac:dyDescent="0.3">
      <c r="A8" s="303" t="s">
        <v>112</v>
      </c>
      <c r="B8" s="360">
        <v>56.571955097150898</v>
      </c>
      <c r="C8" s="363" t="s">
        <v>92</v>
      </c>
      <c r="D8" s="360">
        <v>45.308574838656099</v>
      </c>
      <c r="E8" s="360">
        <v>30.082162328188598</v>
      </c>
      <c r="F8" s="360">
        <v>43.832944201574698</v>
      </c>
      <c r="G8" s="361">
        <v>46.953494948921602</v>
      </c>
      <c r="H8" s="362">
        <v>0</v>
      </c>
    </row>
    <row r="9" spans="1:8" x14ac:dyDescent="0.3">
      <c r="A9" s="303" t="s">
        <v>4</v>
      </c>
      <c r="B9" s="360">
        <v>9.4384004673714195</v>
      </c>
      <c r="C9" s="360">
        <v>24.4668826765127</v>
      </c>
      <c r="D9" s="360">
        <v>15.505400318198999</v>
      </c>
      <c r="E9" s="360">
        <v>17.038791500726099</v>
      </c>
      <c r="F9" s="360">
        <v>23.032792996631901</v>
      </c>
      <c r="G9" s="361">
        <v>15.375383332710999</v>
      </c>
      <c r="H9" s="362">
        <v>0.65359477124182797</v>
      </c>
    </row>
    <row r="10" spans="1:8" x14ac:dyDescent="0.3">
      <c r="A10" s="303" t="s">
        <v>113</v>
      </c>
      <c r="B10" s="360">
        <v>6.67717806274214</v>
      </c>
      <c r="C10" s="360">
        <v>9.8980752336075408</v>
      </c>
      <c r="D10" s="360">
        <v>12.7985644601301</v>
      </c>
      <c r="E10" s="360">
        <v>17.405821401383101</v>
      </c>
      <c r="F10" s="360">
        <v>19.4248553586715</v>
      </c>
      <c r="G10" s="361">
        <v>13.6731412931139</v>
      </c>
      <c r="H10" s="362">
        <v>1.4814814814814801</v>
      </c>
    </row>
    <row r="11" spans="1:8" x14ac:dyDescent="0.3">
      <c r="A11" s="303" t="s">
        <v>114</v>
      </c>
      <c r="B11" s="360">
        <v>6.0255964286749597</v>
      </c>
      <c r="C11" s="360">
        <v>7.4736391416770198</v>
      </c>
      <c r="D11" s="360">
        <v>7.8650599550671902</v>
      </c>
      <c r="E11" s="360">
        <v>9.1384197625945909</v>
      </c>
      <c r="F11" s="360">
        <v>14.585114015505599</v>
      </c>
      <c r="G11" s="361">
        <v>8.8753207681086401</v>
      </c>
      <c r="H11" s="362">
        <v>1.13636363636362</v>
      </c>
    </row>
    <row r="12" spans="1:8" x14ac:dyDescent="0.3">
      <c r="B12" s="361"/>
      <c r="C12" s="361"/>
      <c r="D12" s="361"/>
      <c r="E12" s="361"/>
      <c r="F12" s="361"/>
      <c r="G12" s="361"/>
      <c r="H12" s="362"/>
    </row>
    <row r="13" spans="1:8" x14ac:dyDescent="0.3">
      <c r="A13" s="303" t="s">
        <v>6</v>
      </c>
      <c r="B13" s="361">
        <v>18.2975020497781</v>
      </c>
      <c r="C13" s="361">
        <v>9.1137066462924707</v>
      </c>
      <c r="D13" s="361">
        <v>16.935276069412001</v>
      </c>
      <c r="E13" s="361">
        <v>15.1277706070761</v>
      </c>
      <c r="F13" s="361">
        <v>34.699505357029203</v>
      </c>
      <c r="G13" s="361">
        <v>22.80949</v>
      </c>
      <c r="H13" s="362">
        <v>0.9</v>
      </c>
    </row>
    <row r="14" spans="1:8" x14ac:dyDescent="0.3">
      <c r="A14" s="303" t="s">
        <v>401</v>
      </c>
      <c r="B14" s="362">
        <v>0.54945054945054705</v>
      </c>
      <c r="C14" s="362">
        <v>0</v>
      </c>
      <c r="D14" s="362">
        <v>1.19760479041915</v>
      </c>
      <c r="E14" s="362">
        <v>0</v>
      </c>
      <c r="F14" s="362">
        <v>1.1661807580175101</v>
      </c>
      <c r="G14" s="362">
        <v>0.88495575221239098</v>
      </c>
      <c r="H14" s="361"/>
    </row>
    <row r="15" spans="1:8" x14ac:dyDescent="0.3">
      <c r="A15" s="316"/>
      <c r="B15" s="316"/>
      <c r="C15" s="316"/>
      <c r="D15" s="316"/>
      <c r="E15" s="316"/>
      <c r="F15" s="316"/>
      <c r="G15" s="364"/>
      <c r="H15" s="364"/>
    </row>
    <row r="16" spans="1:8" x14ac:dyDescent="0.3">
      <c r="A16" s="303" t="s">
        <v>115</v>
      </c>
    </row>
  </sheetData>
  <mergeCells count="8">
    <mergeCell ref="B3:F3"/>
    <mergeCell ref="G3:G5"/>
    <mergeCell ref="H3:H5"/>
    <mergeCell ref="B4:B5"/>
    <mergeCell ref="C4:C5"/>
    <mergeCell ref="D4:D5"/>
    <mergeCell ref="E4:E5"/>
    <mergeCell ref="F4:F5"/>
  </mergeCells>
  <printOptions gridLines="1"/>
  <pageMargins left="0.74803149606299213" right="0.74803149606299213" top="0.66" bottom="0.61" header="0.51181102362204722" footer="0.51181102362204722"/>
  <pageSetup paperSize="9" orientation="portrait" horizontalDpi="4294967292" verticalDpi="300" r:id="rId1"/>
  <headerFooter alignWithMargins="0">
    <oddHeader>&amp;A</oddHeader>
    <oddFooter>&amp;C&amp;F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transitionEvaluation="1"/>
  <dimension ref="A1:AE56"/>
  <sheetViews>
    <sheetView topLeftCell="B17" zoomScale="90" zoomScaleNormal="90" workbookViewId="0">
      <selection activeCell="B18" sqref="B18"/>
    </sheetView>
  </sheetViews>
  <sheetFormatPr defaultColWidth="12.54296875" defaultRowHeight="13" x14ac:dyDescent="0.3"/>
  <cols>
    <col min="1" max="1" width="25.54296875" style="335" customWidth="1"/>
    <col min="2" max="12" width="8.08984375" style="335" customWidth="1"/>
    <col min="13" max="13" width="7.54296875" style="335" customWidth="1"/>
    <col min="14" max="14" width="7.453125" style="335" customWidth="1"/>
    <col min="15" max="19" width="7.90625" style="335" customWidth="1"/>
    <col min="20" max="22" width="7.90625" style="336" customWidth="1"/>
    <col min="23" max="24" width="7.08984375" style="336" customWidth="1"/>
    <col min="25" max="25" width="7.453125" style="335" customWidth="1"/>
    <col min="26" max="16384" width="12.54296875" style="335"/>
  </cols>
  <sheetData>
    <row r="1" spans="1:31" x14ac:dyDescent="0.3">
      <c r="A1" s="335" t="s">
        <v>116</v>
      </c>
    </row>
    <row r="3" spans="1:31" x14ac:dyDescent="0.3">
      <c r="A3" s="337" t="s">
        <v>117</v>
      </c>
    </row>
    <row r="4" spans="1:31" s="338" customFormat="1" x14ac:dyDescent="0.3">
      <c r="B4" s="338">
        <v>2000</v>
      </c>
      <c r="C4" s="338">
        <v>2001</v>
      </c>
      <c r="D4" s="338">
        <v>2002</v>
      </c>
      <c r="E4" s="338">
        <v>2003</v>
      </c>
      <c r="F4" s="338">
        <v>2004</v>
      </c>
      <c r="G4" s="338">
        <v>2005</v>
      </c>
      <c r="H4" s="338">
        <v>2006</v>
      </c>
      <c r="I4" s="338">
        <v>2007</v>
      </c>
      <c r="J4" s="338">
        <v>2008</v>
      </c>
      <c r="K4" s="338">
        <v>2009</v>
      </c>
      <c r="L4" s="338">
        <v>2010</v>
      </c>
      <c r="M4" s="338">
        <v>2011</v>
      </c>
      <c r="N4" s="338">
        <v>2012</v>
      </c>
      <c r="O4" s="338">
        <v>2013</v>
      </c>
      <c r="P4" s="338">
        <v>2014</v>
      </c>
      <c r="Q4" s="338">
        <v>2015</v>
      </c>
      <c r="R4" s="338">
        <v>2016</v>
      </c>
      <c r="S4" s="338">
        <v>2017</v>
      </c>
      <c r="T4" s="339">
        <v>2018</v>
      </c>
      <c r="U4" s="339">
        <v>2019</v>
      </c>
      <c r="V4" s="339">
        <v>2020</v>
      </c>
      <c r="W4" s="339">
        <v>2021</v>
      </c>
      <c r="X4" s="339">
        <v>2022</v>
      </c>
      <c r="Y4" s="339">
        <v>2023</v>
      </c>
    </row>
    <row r="5" spans="1:31" x14ac:dyDescent="0.3">
      <c r="A5" s="335" t="s">
        <v>118</v>
      </c>
      <c r="B5" s="335">
        <v>18.7</v>
      </c>
      <c r="C5" s="335">
        <v>19.600000000000001</v>
      </c>
      <c r="D5" s="335">
        <v>20.399999999999999</v>
      </c>
      <c r="E5" s="335">
        <v>21.2</v>
      </c>
      <c r="F5" s="335">
        <v>21.7</v>
      </c>
      <c r="G5" s="335">
        <v>21.7</v>
      </c>
      <c r="H5" s="335">
        <v>21.9</v>
      </c>
      <c r="I5" s="335">
        <v>22.3</v>
      </c>
      <c r="J5" s="335">
        <v>22.4</v>
      </c>
      <c r="K5" s="335">
        <v>22.4</v>
      </c>
      <c r="L5" s="335">
        <v>22.5</v>
      </c>
      <c r="M5" s="335">
        <v>22.6</v>
      </c>
      <c r="N5" s="335">
        <v>22.5</v>
      </c>
      <c r="O5" s="335">
        <v>22.4</v>
      </c>
      <c r="P5" s="335">
        <v>22.3</v>
      </c>
      <c r="Q5" s="335">
        <v>22.1</v>
      </c>
      <c r="R5" s="335">
        <v>22.1</v>
      </c>
      <c r="S5" s="336">
        <v>22.1</v>
      </c>
      <c r="T5" s="336">
        <v>22.1</v>
      </c>
      <c r="U5" s="336">
        <v>22</v>
      </c>
      <c r="V5" s="336">
        <v>22</v>
      </c>
      <c r="W5" s="336">
        <v>22.3</v>
      </c>
      <c r="X5" s="335">
        <v>22.6</v>
      </c>
      <c r="Y5" s="335">
        <v>22.8</v>
      </c>
    </row>
    <row r="6" spans="1:31" x14ac:dyDescent="0.3">
      <c r="A6" s="335" t="s">
        <v>119</v>
      </c>
      <c r="B6" s="340">
        <f t="shared" ref="B6:Y6" si="0">+B5/B8*100</f>
        <v>18.7</v>
      </c>
      <c r="C6" s="340">
        <f t="shared" si="0"/>
        <v>19.084712755598833</v>
      </c>
      <c r="D6" s="340">
        <f t="shared" si="0"/>
        <v>19.379200607974919</v>
      </c>
      <c r="E6" s="340">
        <f t="shared" si="0"/>
        <v>19.609707165791679</v>
      </c>
      <c r="F6" s="340">
        <f t="shared" si="0"/>
        <v>19.640117670571918</v>
      </c>
      <c r="G6" s="340">
        <f t="shared" si="0"/>
        <v>19.273913317538685</v>
      </c>
      <c r="H6" s="340">
        <f t="shared" si="0"/>
        <v>19.051472156334359</v>
      </c>
      <c r="I6" s="340">
        <f t="shared" si="0"/>
        <v>19.056428536850671</v>
      </c>
      <c r="J6" s="340">
        <f t="shared" si="0"/>
        <v>18.530380806717126</v>
      </c>
      <c r="K6" s="340">
        <f t="shared" si="0"/>
        <v>18.383314292378099</v>
      </c>
      <c r="L6" s="340">
        <f t="shared" si="0"/>
        <v>18.192495231285509</v>
      </c>
      <c r="M6" s="340">
        <f t="shared" si="0"/>
        <v>17.775633040512432</v>
      </c>
      <c r="N6" s="340">
        <f t="shared" si="0"/>
        <v>17.18153378346635</v>
      </c>
      <c r="O6" s="340">
        <f t="shared" si="0"/>
        <v>16.902343291596232</v>
      </c>
      <c r="P6" s="340">
        <f t="shared" si="0"/>
        <v>16.793299802297014</v>
      </c>
      <c r="Q6" s="340">
        <f t="shared" si="0"/>
        <v>16.626061186829492</v>
      </c>
      <c r="R6" s="340">
        <f t="shared" si="0"/>
        <v>16.642703890720213</v>
      </c>
      <c r="S6" s="340">
        <f t="shared" si="0"/>
        <v>16.445359575810489</v>
      </c>
      <c r="T6" s="340">
        <f t="shared" si="0"/>
        <v>16.2503553120657</v>
      </c>
      <c r="U6" s="340">
        <f t="shared" si="0"/>
        <v>16.080342239119375</v>
      </c>
      <c r="V6" s="340">
        <f t="shared" si="0"/>
        <v>16.112567373867108</v>
      </c>
      <c r="W6" s="340">
        <f t="shared" si="0"/>
        <v>16.027756822073179</v>
      </c>
      <c r="X6" s="340">
        <f t="shared" si="0"/>
        <v>15.026250572624331</v>
      </c>
      <c r="Y6" s="340">
        <f t="shared" si="0"/>
        <v>14.382567591469275</v>
      </c>
    </row>
    <row r="7" spans="1:31" x14ac:dyDescent="0.3"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</row>
    <row r="8" spans="1:31" x14ac:dyDescent="0.3">
      <c r="A8" s="335" t="s">
        <v>120</v>
      </c>
      <c r="B8" s="341">
        <v>100</v>
      </c>
      <c r="C8" s="341">
        <v>102.7</v>
      </c>
      <c r="D8" s="341">
        <v>105.2675</v>
      </c>
      <c r="E8" s="341">
        <v>108.1097225</v>
      </c>
      <c r="F8" s="341">
        <v>110.488136395</v>
      </c>
      <c r="G8" s="341">
        <v>112.58741098650499</v>
      </c>
      <c r="H8" s="341">
        <v>114.9517466172216</v>
      </c>
      <c r="I8" s="341">
        <v>117.0208780563316</v>
      </c>
      <c r="J8" s="341">
        <v>120.88256703219054</v>
      </c>
      <c r="K8" s="341">
        <v>121.84962756844806</v>
      </c>
      <c r="L8" s="341">
        <v>123.67737198197477</v>
      </c>
      <c r="M8" s="341">
        <v>127.14033839747006</v>
      </c>
      <c r="N8" s="341">
        <v>130.95454854939416</v>
      </c>
      <c r="O8" s="341">
        <v>132.5260031319869</v>
      </c>
      <c r="P8" s="341">
        <v>132.79105513825087</v>
      </c>
      <c r="Q8" s="341">
        <v>132.92384619338912</v>
      </c>
      <c r="R8" s="341">
        <v>132.79092234719573</v>
      </c>
      <c r="S8" s="341">
        <v>134.38441341536208</v>
      </c>
      <c r="T8" s="342">
        <v>135.99702637634641</v>
      </c>
      <c r="U8" s="342">
        <v>136.81300853460448</v>
      </c>
      <c r="V8" s="342">
        <v>136.53938251753527</v>
      </c>
      <c r="W8" s="342">
        <v>139.13363078536844</v>
      </c>
      <c r="X8" s="342">
        <v>150.40345487898327</v>
      </c>
      <c r="Y8" s="335">
        <f>+X8*(1+Y9)</f>
        <v>158.52524144244836</v>
      </c>
    </row>
    <row r="9" spans="1:31" x14ac:dyDescent="0.3">
      <c r="B9" s="343"/>
      <c r="C9" s="343">
        <f t="shared" ref="C9:X9" si="1">+C8/B8-1</f>
        <v>2.7000000000000135E-2</v>
      </c>
      <c r="D9" s="343">
        <f t="shared" si="1"/>
        <v>2.4999999999999911E-2</v>
      </c>
      <c r="E9" s="343">
        <f t="shared" si="1"/>
        <v>2.7000000000000135E-2</v>
      </c>
      <c r="F9" s="343">
        <f t="shared" si="1"/>
        <v>2.200000000000002E-2</v>
      </c>
      <c r="G9" s="343">
        <f t="shared" si="1"/>
        <v>1.8999999999999906E-2</v>
      </c>
      <c r="H9" s="343">
        <f t="shared" si="1"/>
        <v>2.100000000000013E-2</v>
      </c>
      <c r="I9" s="343">
        <f t="shared" si="1"/>
        <v>1.8000000000000016E-2</v>
      </c>
      <c r="J9" s="343">
        <f t="shared" si="1"/>
        <v>3.2999999999999918E-2</v>
      </c>
      <c r="K9" s="343">
        <f t="shared" si="1"/>
        <v>8.0000000000000071E-3</v>
      </c>
      <c r="L9" s="343">
        <f t="shared" si="1"/>
        <v>1.4999999999999902E-2</v>
      </c>
      <c r="M9" s="343">
        <f t="shared" si="1"/>
        <v>2.8000000000000025E-2</v>
      </c>
      <c r="N9" s="343">
        <f t="shared" si="1"/>
        <v>3.0000000000000027E-2</v>
      </c>
      <c r="O9" s="343">
        <f t="shared" si="1"/>
        <v>1.2000000000000011E-2</v>
      </c>
      <c r="P9" s="343">
        <f t="shared" si="1"/>
        <v>2.0000000000000018E-3</v>
      </c>
      <c r="Q9" s="343">
        <f t="shared" si="1"/>
        <v>1.0000000000001119E-3</v>
      </c>
      <c r="R9" s="343">
        <f t="shared" si="1"/>
        <v>-1.0000000000000009E-3</v>
      </c>
      <c r="S9" s="343">
        <f t="shared" si="1"/>
        <v>1.2000000000000011E-2</v>
      </c>
      <c r="T9" s="343">
        <f t="shared" si="1"/>
        <v>1.2000000000000011E-2</v>
      </c>
      <c r="U9" s="343">
        <f t="shared" si="1"/>
        <v>6.0000000000000053E-3</v>
      </c>
      <c r="V9" s="343">
        <f t="shared" si="1"/>
        <v>-2.0000000000000018E-3</v>
      </c>
      <c r="W9" s="343">
        <f t="shared" si="1"/>
        <v>1.8999999999999906E-2</v>
      </c>
      <c r="X9" s="343">
        <f t="shared" si="1"/>
        <v>8.0999999999999961E-2</v>
      </c>
      <c r="Y9" s="343">
        <v>5.3999999999999999E-2</v>
      </c>
    </row>
    <row r="10" spans="1:31" x14ac:dyDescent="0.3">
      <c r="A10" s="344"/>
      <c r="B10" s="345"/>
      <c r="C10" s="345"/>
      <c r="D10" s="345"/>
      <c r="E10" s="345"/>
      <c r="F10" s="345"/>
      <c r="G10" s="345"/>
      <c r="H10" s="345"/>
      <c r="I10" s="345"/>
      <c r="J10" s="345"/>
      <c r="K10" s="345"/>
      <c r="L10" s="345"/>
      <c r="M10" s="345"/>
      <c r="N10" s="345"/>
      <c r="O10" s="345"/>
      <c r="P10" s="345"/>
      <c r="S10" s="346"/>
    </row>
    <row r="11" spans="1:31" x14ac:dyDescent="0.3">
      <c r="A11" s="337" t="s">
        <v>121</v>
      </c>
      <c r="F11" s="347"/>
      <c r="I11" s="341"/>
      <c r="J11" s="341"/>
      <c r="K11" s="341"/>
      <c r="L11" s="347"/>
      <c r="S11" s="346"/>
    </row>
    <row r="12" spans="1:31" x14ac:dyDescent="0.3">
      <c r="B12" s="348">
        <v>2000</v>
      </c>
      <c r="C12" s="348">
        <v>2001</v>
      </c>
      <c r="D12" s="348">
        <v>2002</v>
      </c>
      <c r="E12" s="348">
        <v>2003</v>
      </c>
      <c r="F12" s="348">
        <v>2004</v>
      </c>
      <c r="G12" s="348">
        <v>2005</v>
      </c>
      <c r="H12" s="348">
        <v>2006</v>
      </c>
      <c r="I12" s="348">
        <v>2007</v>
      </c>
      <c r="J12" s="348">
        <v>2008</v>
      </c>
      <c r="K12" s="348">
        <v>2009</v>
      </c>
      <c r="L12" s="348">
        <v>2010</v>
      </c>
      <c r="M12" s="348">
        <v>2011</v>
      </c>
      <c r="N12" s="348">
        <v>2012</v>
      </c>
      <c r="O12" s="348">
        <v>2013</v>
      </c>
      <c r="P12" s="348">
        <v>2014</v>
      </c>
      <c r="Q12" s="348">
        <v>2015</v>
      </c>
      <c r="R12" s="348">
        <v>2016</v>
      </c>
      <c r="S12" s="348">
        <v>2017</v>
      </c>
      <c r="T12" s="348">
        <v>2018</v>
      </c>
      <c r="U12" s="348">
        <v>2019</v>
      </c>
      <c r="V12" s="348">
        <v>2020</v>
      </c>
      <c r="W12" s="348">
        <v>2021</v>
      </c>
      <c r="X12" s="348">
        <v>2022</v>
      </c>
      <c r="Y12" s="348">
        <v>2023</v>
      </c>
    </row>
    <row r="13" spans="1:31" x14ac:dyDescent="0.3">
      <c r="A13" s="335" t="s">
        <v>122</v>
      </c>
      <c r="B13" s="338">
        <v>100</v>
      </c>
      <c r="C13" s="338">
        <v>104.81283422459894</v>
      </c>
      <c r="D13" s="338">
        <v>108.89446687766015</v>
      </c>
      <c r="E13" s="338">
        <v>112.81603550511115</v>
      </c>
      <c r="F13" s="338">
        <v>115.17452607114889</v>
      </c>
      <c r="G13" s="338">
        <v>115.17452607114889</v>
      </c>
      <c r="H13" s="338">
        <v>116.09618505732401</v>
      </c>
      <c r="I13" s="338">
        <v>117.92266907558884</v>
      </c>
      <c r="J13" s="338">
        <v>118.37109956886239</v>
      </c>
      <c r="K13" s="338">
        <v>118.37109956886239</v>
      </c>
      <c r="L13" s="338">
        <v>118.81752814029097</v>
      </c>
      <c r="M13" s="338">
        <v>119.26197258473542</v>
      </c>
      <c r="N13" s="338">
        <v>118.81949470862921</v>
      </c>
      <c r="O13" s="338">
        <v>118.37505026418476</v>
      </c>
      <c r="P13" s="338">
        <v>117.92862169275621</v>
      </c>
      <c r="Q13" s="338">
        <v>117.03176070620913</v>
      </c>
      <c r="R13" s="338">
        <v>117.03176070620913</v>
      </c>
      <c r="S13" s="338">
        <v>117.03176070620913</v>
      </c>
      <c r="T13" s="338">
        <v>117.03176070620913</v>
      </c>
      <c r="U13" s="338">
        <v>116.57927201842631</v>
      </c>
      <c r="V13" s="338">
        <v>116.57927201842631</v>
      </c>
      <c r="W13" s="338">
        <v>117.94290838206268</v>
      </c>
      <c r="X13" s="338">
        <v>119.28819986188331</v>
      </c>
      <c r="Y13" s="338">
        <v>120.17315561409571</v>
      </c>
      <c r="AD13" s="349"/>
      <c r="AE13" s="341"/>
    </row>
    <row r="14" spans="1:31" x14ac:dyDescent="0.3">
      <c r="A14" s="335" t="s">
        <v>123</v>
      </c>
      <c r="B14" s="338">
        <v>100</v>
      </c>
      <c r="C14" s="338">
        <v>102.05728746309536</v>
      </c>
      <c r="D14" s="338">
        <v>103.60034370998434</v>
      </c>
      <c r="E14" s="338">
        <v>104.78979709601258</v>
      </c>
      <c r="F14" s="338">
        <v>104.94487592775204</v>
      </c>
      <c r="G14" s="338">
        <v>103.08030281685902</v>
      </c>
      <c r="H14" s="338">
        <v>101.92619800410202</v>
      </c>
      <c r="I14" s="338">
        <v>101.95221373913624</v>
      </c>
      <c r="J14" s="338">
        <v>99.191739870088369</v>
      </c>
      <c r="K14" s="338">
        <v>98.398089076437572</v>
      </c>
      <c r="L14" s="338">
        <v>97.360087668978068</v>
      </c>
      <c r="M14" s="338">
        <v>95.068691214157496</v>
      </c>
      <c r="N14" s="338">
        <v>91.726479683957294</v>
      </c>
      <c r="O14" s="338">
        <v>90.10153458075132</v>
      </c>
      <c r="P14" s="338">
        <v>89.456396285912447</v>
      </c>
      <c r="Q14" s="338">
        <v>88.460531164486781</v>
      </c>
      <c r="R14" s="338">
        <v>88.560631264586888</v>
      </c>
      <c r="S14" s="338">
        <v>87.374860513598748</v>
      </c>
      <c r="T14" s="338">
        <v>86.189089762610607</v>
      </c>
      <c r="U14" s="338">
        <v>85.142878343343412</v>
      </c>
      <c r="V14" s="338">
        <v>85.343279144946607</v>
      </c>
      <c r="W14" s="338">
        <v>84.816916400723215</v>
      </c>
      <c r="X14" s="338">
        <v>78.568342376505498</v>
      </c>
      <c r="Y14" s="338">
        <v>74.284619181261078</v>
      </c>
      <c r="AD14" s="349"/>
      <c r="AE14" s="341"/>
    </row>
    <row r="15" spans="1:31" x14ac:dyDescent="0.3">
      <c r="B15" s="338"/>
      <c r="C15" s="338"/>
      <c r="D15" s="338"/>
      <c r="E15" s="338"/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338"/>
      <c r="Q15" s="338"/>
      <c r="R15" s="338"/>
      <c r="S15" s="338"/>
      <c r="T15" s="339"/>
      <c r="U15" s="339"/>
      <c r="V15" s="339"/>
      <c r="W15" s="339"/>
      <c r="X15" s="339"/>
      <c r="AD15" s="349"/>
      <c r="AE15" s="341"/>
    </row>
    <row r="16" spans="1:31" x14ac:dyDescent="0.3">
      <c r="B16" s="338"/>
      <c r="C16" s="338"/>
      <c r="D16" s="338"/>
      <c r="E16" s="338"/>
      <c r="F16" s="338"/>
      <c r="G16" s="338"/>
      <c r="H16" s="338"/>
      <c r="I16" s="338"/>
      <c r="J16" s="338"/>
      <c r="K16" s="338"/>
      <c r="L16" s="338"/>
      <c r="M16" s="338"/>
      <c r="N16" s="338"/>
      <c r="O16" s="338"/>
      <c r="P16" s="338"/>
      <c r="Q16" s="338"/>
      <c r="R16" s="338"/>
      <c r="S16" s="338"/>
      <c r="T16" s="339"/>
      <c r="U16" s="339"/>
      <c r="V16" s="339"/>
      <c r="W16" s="339"/>
      <c r="X16" s="339"/>
      <c r="AD16" s="349"/>
      <c r="AE16" s="341"/>
    </row>
    <row r="17" spans="2:31" x14ac:dyDescent="0.3">
      <c r="B17" s="327" t="s">
        <v>124</v>
      </c>
      <c r="E17" s="341"/>
      <c r="F17" s="341"/>
      <c r="G17" s="341"/>
      <c r="H17" s="341"/>
      <c r="I17" s="341"/>
      <c r="J17" s="341"/>
      <c r="K17" s="350"/>
      <c r="AD17" s="349"/>
      <c r="AE17" s="341"/>
    </row>
    <row r="18" spans="2:31" x14ac:dyDescent="0.3">
      <c r="AD18" s="349"/>
      <c r="AE18" s="341"/>
    </row>
    <row r="19" spans="2:31" x14ac:dyDescent="0.3">
      <c r="AD19" s="349"/>
      <c r="AE19" s="341"/>
    </row>
    <row r="20" spans="2:31" x14ac:dyDescent="0.3">
      <c r="B20" s="351"/>
      <c r="C20" s="351"/>
      <c r="D20" s="351"/>
      <c r="E20" s="351"/>
      <c r="F20" s="351"/>
      <c r="AD20" s="349"/>
      <c r="AE20" s="341"/>
    </row>
    <row r="21" spans="2:31" x14ac:dyDescent="0.3">
      <c r="B21" s="351"/>
      <c r="C21" s="351"/>
      <c r="D21" s="351"/>
      <c r="E21" s="351"/>
      <c r="F21" s="351"/>
      <c r="AD21" s="349"/>
      <c r="AE21" s="341"/>
    </row>
    <row r="22" spans="2:31" x14ac:dyDescent="0.3">
      <c r="AD22" s="349"/>
      <c r="AE22" s="341"/>
    </row>
    <row r="23" spans="2:31" x14ac:dyDescent="0.3">
      <c r="AD23" s="349"/>
      <c r="AE23" s="341"/>
    </row>
    <row r="24" spans="2:31" x14ac:dyDescent="0.3">
      <c r="AC24" s="349"/>
      <c r="AE24" s="341"/>
    </row>
    <row r="25" spans="2:31" x14ac:dyDescent="0.3">
      <c r="AC25" s="349"/>
      <c r="AE25" s="341"/>
    </row>
    <row r="26" spans="2:31" x14ac:dyDescent="0.3">
      <c r="AC26" s="349"/>
      <c r="AE26" s="341"/>
    </row>
    <row r="27" spans="2:31" x14ac:dyDescent="0.3">
      <c r="AC27" s="349"/>
      <c r="AE27" s="341"/>
    </row>
    <row r="28" spans="2:31" x14ac:dyDescent="0.3">
      <c r="AC28" s="349"/>
      <c r="AE28" s="341"/>
    </row>
    <row r="29" spans="2:31" x14ac:dyDescent="0.3">
      <c r="AC29" s="349"/>
      <c r="AE29" s="341"/>
    </row>
    <row r="30" spans="2:31" x14ac:dyDescent="0.3">
      <c r="AC30" s="349"/>
      <c r="AE30" s="341"/>
    </row>
    <row r="31" spans="2:31" x14ac:dyDescent="0.3">
      <c r="AC31" s="349"/>
      <c r="AE31" s="341"/>
    </row>
    <row r="32" spans="2:31" x14ac:dyDescent="0.3">
      <c r="AC32" s="349"/>
      <c r="AE32" s="341"/>
    </row>
    <row r="33" spans="29:31" x14ac:dyDescent="0.3">
      <c r="AC33" s="349"/>
      <c r="AE33" s="341"/>
    </row>
    <row r="34" spans="29:31" x14ac:dyDescent="0.3">
      <c r="AC34" s="349"/>
      <c r="AE34" s="341"/>
    </row>
    <row r="35" spans="29:31" x14ac:dyDescent="0.3">
      <c r="AC35" s="349"/>
      <c r="AE35" s="341"/>
    </row>
    <row r="36" spans="29:31" x14ac:dyDescent="0.3">
      <c r="AC36" s="349"/>
      <c r="AE36" s="341"/>
    </row>
    <row r="53" spans="2:3" x14ac:dyDescent="0.3">
      <c r="B53" s="352" t="s">
        <v>125</v>
      </c>
    </row>
    <row r="56" spans="2:3" x14ac:dyDescent="0.3">
      <c r="C56" s="303"/>
    </row>
  </sheetData>
  <printOptions gridLines="1"/>
  <pageMargins left="0.78740157480314965" right="0.78740157480314965" top="0.74803149606299213" bottom="0.74803149606299213" header="0.51181102362204722" footer="0.51181102362204722"/>
  <pageSetup paperSize="9" scale="61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29</vt:i4>
      </vt:variant>
      <vt:variant>
        <vt:lpstr>Intervalli denominati</vt:lpstr>
      </vt:variant>
      <vt:variant>
        <vt:i4>2</vt:i4>
      </vt:variant>
    </vt:vector>
  </HeadingPairs>
  <TitlesOfParts>
    <vt:vector size="31" baseType="lpstr">
      <vt:lpstr>t1</vt:lpstr>
      <vt:lpstr>t2</vt:lpstr>
      <vt:lpstr>t3</vt:lpstr>
      <vt:lpstr>t4</vt:lpstr>
      <vt:lpstr>t5</vt:lpstr>
      <vt:lpstr>t6</vt:lpstr>
      <vt:lpstr>f1</vt:lpstr>
      <vt:lpstr>t7</vt:lpstr>
      <vt:lpstr>f2</vt:lpstr>
      <vt:lpstr>f3</vt:lpstr>
      <vt:lpstr>t8</vt:lpstr>
      <vt:lpstr>f4</vt:lpstr>
      <vt:lpstr>f5</vt:lpstr>
      <vt:lpstr>f6</vt:lpstr>
      <vt:lpstr>t9</vt:lpstr>
      <vt:lpstr>f7</vt:lpstr>
      <vt:lpstr>f8</vt:lpstr>
      <vt:lpstr>t10</vt:lpstr>
      <vt:lpstr>t11</vt:lpstr>
      <vt:lpstr>t12</vt:lpstr>
      <vt:lpstr>13</vt:lpstr>
      <vt:lpstr>f9</vt:lpstr>
      <vt:lpstr>f10</vt:lpstr>
      <vt:lpstr>t14</vt:lpstr>
      <vt:lpstr>t15</vt:lpstr>
      <vt:lpstr>t16</vt:lpstr>
      <vt:lpstr>f11</vt:lpstr>
      <vt:lpstr>t17</vt:lpstr>
      <vt:lpstr>t18</vt:lpstr>
      <vt:lpstr>'t1'!Area_stampa</vt:lpstr>
      <vt:lpstr>'t7'!Area_stampa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Amato</dc:creator>
  <cp:lastModifiedBy>Marco Amato (CREA-PB)</cp:lastModifiedBy>
  <cp:revision/>
  <dcterms:created xsi:type="dcterms:W3CDTF">2018-11-19T10:32:05Z</dcterms:created>
  <dcterms:modified xsi:type="dcterms:W3CDTF">2024-12-18T14:39:02Z</dcterms:modified>
</cp:coreProperties>
</file>